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mmatch">'Sheet1'!$D$10</definedName>
    <definedName name="amp">'Sheet1'!$G$7</definedName>
    <definedName name="center">'Sheet1'!$G$10</definedName>
    <definedName name="cmatch">'Sheet1'!$D$13</definedName>
    <definedName name="deltat">'Sheet1'!$C$26</definedName>
    <definedName name="dt">'Sheet1'!$D$7</definedName>
    <definedName name="f">'Sheet1'!$G$8</definedName>
    <definedName name="fmatch">'Sheet1'!$D$11</definedName>
    <definedName name="phi">'Sheet1'!$G$9</definedName>
    <definedName name="phmatch">'Sheet1'!$D$12</definedName>
    <definedName name="pi">'Sheet1'!$G$12</definedName>
    <definedName name="t">'Sheet1'!$D$8</definedName>
    <definedName name="tmax">'Sheet1'!$D$9</definedName>
  </definedNames>
  <calcPr fullCalcOnLoad="1"/>
</workbook>
</file>

<file path=xl/sharedStrings.xml><?xml version="1.0" encoding="utf-8"?>
<sst xmlns="http://schemas.openxmlformats.org/spreadsheetml/2006/main" count="30" uniqueCount="30">
  <si>
    <t>x</t>
  </si>
  <si>
    <t>y</t>
  </si>
  <si>
    <t>sample</t>
  </si>
  <si>
    <t>match</t>
  </si>
  <si>
    <t>dt=</t>
  </si>
  <si>
    <t>t=</t>
  </si>
  <si>
    <t>tmax=</t>
  </si>
  <si>
    <t>ammatch=</t>
  </si>
  <si>
    <t>amp=</t>
  </si>
  <si>
    <t>f=</t>
  </si>
  <si>
    <t>phi=</t>
  </si>
  <si>
    <t>phmatch=</t>
  </si>
  <si>
    <t>fmatch=</t>
  </si>
  <si>
    <t>pi=</t>
  </si>
  <si>
    <t>center=</t>
  </si>
  <si>
    <t>cmatch=</t>
  </si>
  <si>
    <t>tau=</t>
  </si>
  <si>
    <t>amplitude:</t>
  </si>
  <si>
    <t>frequency:</t>
  </si>
  <si>
    <t>phase:</t>
  </si>
  <si>
    <t xml:space="preserve">animation speed: </t>
  </si>
  <si>
    <t>time</t>
  </si>
  <si>
    <t>deltat=</t>
  </si>
  <si>
    <t>tmarker</t>
  </si>
  <si>
    <t>position</t>
  </si>
  <si>
    <t>velocity</t>
  </si>
  <si>
    <t>acceleration</t>
  </si>
  <si>
    <r>
      <t xml:space="preserve">(this phase is a fraction of pi </t>
    </r>
  </si>
  <si>
    <t>of a sine function)</t>
  </si>
  <si>
    <r>
      <rPr>
        <b/>
        <i/>
        <sz val="10"/>
        <rFont val="Arial"/>
        <family val="2"/>
      </rPr>
      <t>subtracted</t>
    </r>
    <r>
      <rPr>
        <sz val="10"/>
        <rFont val="Arial"/>
        <family val="0"/>
      </rPr>
      <t xml:space="preserve"> from the argument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</si>
</sst>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3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
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4075"/>
          <c:w val="0.56925"/>
          <c:h val="0.5185"/>
        </c:manualLayout>
      </c:layout>
      <c:scatterChart>
        <c:scatterStyle val="lineMarker"/>
        <c:varyColors val="0"/>
        <c:ser>
          <c:idx val="3"/>
          <c:order val="0"/>
          <c:tx>
            <c:v>Match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80008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Sheet1!$P$6</c:f>
              <c:numCache/>
            </c:numRef>
          </c:xVal>
          <c:yVal>
            <c:numRef>
              <c:f>Sheet1!$Q$6</c:f>
              <c:numCache/>
            </c:numRef>
          </c:yVal>
          <c:smooth val="0"/>
        </c:ser>
        <c:axId val="65849013"/>
        <c:axId val="50730802"/>
      </c:scatterChart>
      <c:valAx>
        <c:axId val="65849013"/>
        <c:scaling>
          <c:orientation val="minMax"/>
          <c:max val="8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0802"/>
        <c:crosses val="autoZero"/>
        <c:crossBetween val="midCat"/>
        <c:dispUnits/>
        <c:majorUnit val="1"/>
      </c:valAx>
      <c:valAx>
        <c:axId val="50730802"/>
        <c:scaling>
          <c:orientation val="minMax"/>
        </c:scaling>
        <c:axPos val="l"/>
        <c:delete val="1"/>
        <c:majorTickMark val="out"/>
        <c:minorTickMark val="none"/>
        <c:tickLblPos val="nextTo"/>
        <c:crossAx val="65849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489"/>
          <c:w val="0.290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88525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Sheet1!$C$29:$C$229</c:f>
              <c:numCache/>
            </c:numRef>
          </c:xVal>
          <c:yVal>
            <c:numRef>
              <c:f>Sheet1!$D$29:$D$229</c:f>
              <c:numCache/>
            </c:numRef>
          </c:yVal>
          <c:smooth val="0"/>
        </c:ser>
        <c:axId val="55520651"/>
        <c:axId val="50679824"/>
      </c:scatterChart>
      <c:valAx>
        <c:axId val="5552065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9824"/>
        <c:crosses val="autoZero"/>
        <c:crossBetween val="midCat"/>
        <c:dispUnits/>
        <c:majorUnit val="1"/>
      </c:valAx>
      <c:valAx>
        <c:axId val="506798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06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"/>
          <c:w val="0.90125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Sheet1!$C$29:$C$229</c:f>
              <c:numCache/>
            </c:numRef>
          </c:xVal>
          <c:yVal>
            <c:numRef>
              <c:f>Sheet1!$E$29:$E$229</c:f>
              <c:numCache/>
            </c:numRef>
          </c:yVal>
          <c:smooth val="0"/>
        </c:ser>
        <c:axId val="54857937"/>
        <c:axId val="42064542"/>
      </c:scatterChart>
      <c:valAx>
        <c:axId val="5485793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2064542"/>
        <c:crosses val="autoZero"/>
        <c:crossBetween val="midCat"/>
        <c:dispUnits/>
        <c:majorUnit val="1"/>
      </c:valAx>
      <c:valAx>
        <c:axId val="42064542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57937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0175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Sheet1!$C$29:$C$229</c:f>
              <c:numCache/>
            </c:numRef>
          </c:xVal>
          <c:yVal>
            <c:numRef>
              <c:f>Sheet1!$F$29:$F$229</c:f>
              <c:numCache/>
            </c:numRef>
          </c:yVal>
          <c:smooth val="0"/>
        </c:ser>
        <c:axId val="9968135"/>
        <c:axId val="62476892"/>
      </c:scatterChart>
      <c:valAx>
        <c:axId val="996813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6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892"/>
        <c:crosses val="autoZero"/>
        <c:crossBetween val="midCat"/>
        <c:dispUnits/>
        <c:majorUnit val="1"/>
      </c:valAx>
      <c:valAx>
        <c:axId val="62476892"/>
        <c:scaling>
          <c:orientation val="minMax"/>
          <c:max val="6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8135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chart" Target="/xl/charts/chart1.xml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13</xdr:row>
      <xdr:rowOff>28575</xdr:rowOff>
    </xdr:from>
    <xdr:to>
      <xdr:col>2</xdr:col>
      <xdr:colOff>57150</xdr:colOff>
      <xdr:row>15</xdr:row>
      <xdr:rowOff>9525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336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17</xdr:row>
      <xdr:rowOff>66675</xdr:rowOff>
    </xdr:from>
    <xdr:to>
      <xdr:col>2</xdr:col>
      <xdr:colOff>57150</xdr:colOff>
      <xdr:row>19</xdr:row>
      <xdr:rowOff>47625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8194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</xdr:row>
      <xdr:rowOff>57150</xdr:rowOff>
    </xdr:from>
    <xdr:to>
      <xdr:col>3</xdr:col>
      <xdr:colOff>104775</xdr:colOff>
      <xdr:row>12</xdr:row>
      <xdr:rowOff>133350</xdr:rowOff>
    </xdr:to>
    <xdr:graphicFrame>
      <xdr:nvGraphicFramePr>
        <xdr:cNvPr id="3" name="Chart 3"/>
        <xdr:cNvGraphicFramePr/>
      </xdr:nvGraphicFramePr>
      <xdr:xfrm>
        <a:off x="142875" y="704850"/>
        <a:ext cx="1790700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19050</xdr:colOff>
      <xdr:row>0</xdr:row>
      <xdr:rowOff>9525</xdr:rowOff>
    </xdr:from>
    <xdr:to>
      <xdr:col>8</xdr:col>
      <xdr:colOff>571500</xdr:colOff>
      <xdr:row>0</xdr:row>
      <xdr:rowOff>161925</xdr:rowOff>
    </xdr:to>
    <xdr:pic>
      <xdr:nvPicPr>
        <xdr:cNvPr id="4" name="amplitu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952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9525</xdr:rowOff>
    </xdr:from>
    <xdr:to>
      <xdr:col>8</xdr:col>
      <xdr:colOff>571500</xdr:colOff>
      <xdr:row>1</xdr:row>
      <xdr:rowOff>161925</xdr:rowOff>
    </xdr:to>
    <xdr:pic>
      <xdr:nvPicPr>
        <xdr:cNvPr id="5" name="frequenc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71450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9525</xdr:rowOff>
    </xdr:from>
    <xdr:to>
      <xdr:col>8</xdr:col>
      <xdr:colOff>571500</xdr:colOff>
      <xdr:row>2</xdr:row>
      <xdr:rowOff>161925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3337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47625</xdr:rowOff>
    </xdr:from>
    <xdr:to>
      <xdr:col>2</xdr:col>
      <xdr:colOff>57150</xdr:colOff>
      <xdr:row>17</xdr:row>
      <xdr:rowOff>28575</xdr:rowOff>
    </xdr:to>
    <xdr:pic>
      <xdr:nvPicPr>
        <xdr:cNvPr id="7" name="Continu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4765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21</xdr:row>
      <xdr:rowOff>47625</xdr:rowOff>
    </xdr:from>
    <xdr:to>
      <xdr:col>2</xdr:col>
      <xdr:colOff>333375</xdr:colOff>
      <xdr:row>22</xdr:row>
      <xdr:rowOff>9525</xdr:rowOff>
    </xdr:to>
    <xdr:pic>
      <xdr:nvPicPr>
        <xdr:cNvPr id="8" name="ScrollBar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3448050"/>
          <a:ext cx="1343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3</xdr:row>
      <xdr:rowOff>19050</xdr:rowOff>
    </xdr:from>
    <xdr:to>
      <xdr:col>9</xdr:col>
      <xdr:colOff>95250</xdr:colOff>
      <xdr:row>10</xdr:row>
      <xdr:rowOff>19050</xdr:rowOff>
    </xdr:to>
    <xdr:graphicFrame>
      <xdr:nvGraphicFramePr>
        <xdr:cNvPr id="9" name="Chart 11"/>
        <xdr:cNvGraphicFramePr/>
      </xdr:nvGraphicFramePr>
      <xdr:xfrm>
        <a:off x="2009775" y="504825"/>
        <a:ext cx="3571875" cy="1133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180975</xdr:colOff>
      <xdr:row>10</xdr:row>
      <xdr:rowOff>38100</xdr:rowOff>
    </xdr:from>
    <xdr:to>
      <xdr:col>9</xdr:col>
      <xdr:colOff>104775</xdr:colOff>
      <xdr:row>16</xdr:row>
      <xdr:rowOff>142875</xdr:rowOff>
    </xdr:to>
    <xdr:graphicFrame>
      <xdr:nvGraphicFramePr>
        <xdr:cNvPr id="10" name="Chart 12"/>
        <xdr:cNvGraphicFramePr/>
      </xdr:nvGraphicFramePr>
      <xdr:xfrm>
        <a:off x="2009775" y="1657350"/>
        <a:ext cx="3581400" cy="1076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180975</xdr:colOff>
      <xdr:row>17</xdr:row>
      <xdr:rowOff>0</xdr:rowOff>
    </xdr:from>
    <xdr:to>
      <xdr:col>9</xdr:col>
      <xdr:colOff>114300</xdr:colOff>
      <xdr:row>23</xdr:row>
      <xdr:rowOff>38100</xdr:rowOff>
    </xdr:to>
    <xdr:graphicFrame>
      <xdr:nvGraphicFramePr>
        <xdr:cNvPr id="11" name="Chart 13"/>
        <xdr:cNvGraphicFramePr/>
      </xdr:nvGraphicFramePr>
      <xdr:xfrm>
        <a:off x="2009775" y="2752725"/>
        <a:ext cx="3590925" cy="1009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229"/>
  <sheetViews>
    <sheetView tabSelected="1" zoomScalePageLayoutView="0" workbookViewId="0" topLeftCell="A1">
      <selection activeCell="L19" sqref="L19"/>
    </sheetView>
  </sheetViews>
  <sheetFormatPr defaultColWidth="9.140625" defaultRowHeight="12.75"/>
  <sheetData>
    <row r="1" spans="2:10" ht="12.75">
      <c r="B1" s="2" t="s">
        <v>17</v>
      </c>
      <c r="C1" s="1">
        <f>D1/20</f>
        <v>2</v>
      </c>
      <c r="D1">
        <v>40</v>
      </c>
      <c r="J1" t="s">
        <v>27</v>
      </c>
    </row>
    <row r="2" spans="2:10" ht="12.75">
      <c r="B2" s="2" t="s">
        <v>18</v>
      </c>
      <c r="C2" s="1">
        <f>D2/20</f>
        <v>2.5</v>
      </c>
      <c r="D2">
        <v>50</v>
      </c>
      <c r="J2" s="5" t="s">
        <v>29</v>
      </c>
    </row>
    <row r="3" spans="2:10" ht="12.75">
      <c r="B3" s="2" t="s">
        <v>19</v>
      </c>
      <c r="C3" s="1">
        <f>(D3-40)/20</f>
        <v>0</v>
      </c>
      <c r="D3">
        <v>40</v>
      </c>
      <c r="J3" t="s">
        <v>28</v>
      </c>
    </row>
    <row r="4" spans="16:17" ht="12.75">
      <c r="P4" t="s">
        <v>0</v>
      </c>
      <c r="Q4" t="s">
        <v>1</v>
      </c>
    </row>
    <row r="5" spans="15:17" ht="12.75">
      <c r="O5" t="s">
        <v>2</v>
      </c>
      <c r="P5">
        <f>center+amp*SIN(2*pi*f*t-phi)</f>
        <v>7.199935634443127</v>
      </c>
      <c r="Q5">
        <v>2</v>
      </c>
    </row>
    <row r="6" spans="15:17" ht="12.75">
      <c r="O6" t="s">
        <v>3</v>
      </c>
      <c r="P6">
        <f>cmatch+ammatch*SIN(2*pi*fmatch*t-phmatch)</f>
        <v>4.063428656521494</v>
      </c>
      <c r="Q6">
        <v>1</v>
      </c>
    </row>
    <row r="7" spans="3:7" ht="12.75">
      <c r="C7" t="s">
        <v>4</v>
      </c>
      <c r="D7" s="3">
        <f>E23/1000</f>
        <v>0.007</v>
      </c>
      <c r="F7" t="s">
        <v>8</v>
      </c>
      <c r="G7">
        <v>3.2</v>
      </c>
    </row>
    <row r="8" spans="3:7" ht="12.75">
      <c r="C8" t="s">
        <v>5</v>
      </c>
      <c r="D8" s="1">
        <v>4.997984886169434</v>
      </c>
      <c r="F8" t="s">
        <v>9</v>
      </c>
      <c r="G8">
        <v>0.5</v>
      </c>
    </row>
    <row r="9" spans="3:7" ht="12.75">
      <c r="C9" t="s">
        <v>6</v>
      </c>
      <c r="D9" s="1">
        <f>MIN(4*G11,dt*1000)</f>
        <v>5</v>
      </c>
      <c r="F9" t="s">
        <v>10</v>
      </c>
      <c r="G9">
        <f>pi/2</f>
        <v>1.570795</v>
      </c>
    </row>
    <row r="10" spans="3:7" ht="12.75">
      <c r="C10" t="s">
        <v>7</v>
      </c>
      <c r="D10" s="1">
        <f>C1</f>
        <v>2</v>
      </c>
      <c r="F10" t="s">
        <v>14</v>
      </c>
      <c r="G10">
        <v>4</v>
      </c>
    </row>
    <row r="11" spans="3:7" ht="12.75">
      <c r="C11" t="s">
        <v>12</v>
      </c>
      <c r="D11" s="1">
        <f>C2</f>
        <v>2.5</v>
      </c>
      <c r="F11" t="s">
        <v>16</v>
      </c>
      <c r="G11">
        <v>1.25</v>
      </c>
    </row>
    <row r="12" spans="3:7" ht="12.75">
      <c r="C12" t="s">
        <v>11</v>
      </c>
      <c r="D12" s="1">
        <f>C3*pi</f>
        <v>0</v>
      </c>
      <c r="F12" t="s">
        <v>13</v>
      </c>
      <c r="G12">
        <v>3.14159</v>
      </c>
    </row>
    <row r="13" spans="3:4" ht="12.75">
      <c r="C13" t="s">
        <v>15</v>
      </c>
      <c r="D13" s="1">
        <v>4</v>
      </c>
    </row>
    <row r="21" ht="12.75">
      <c r="B21" s="2" t="s">
        <v>20</v>
      </c>
    </row>
    <row r="23" ht="12.75">
      <c r="E23">
        <v>7</v>
      </c>
    </row>
    <row r="26" spans="2:3" ht="12.75">
      <c r="B26" t="s">
        <v>22</v>
      </c>
      <c r="C26">
        <f>tmax/200</f>
        <v>0.025</v>
      </c>
    </row>
    <row r="27" spans="2:6" ht="12.75">
      <c r="B27" t="s">
        <v>21</v>
      </c>
      <c r="C27" t="s">
        <v>23</v>
      </c>
      <c r="D27" t="s">
        <v>24</v>
      </c>
      <c r="E27" t="s">
        <v>25</v>
      </c>
      <c r="F27" t="s">
        <v>26</v>
      </c>
    </row>
    <row r="28" s="4" customFormat="1" ht="12.75">
      <c r="C28" s="4">
        <v>0</v>
      </c>
    </row>
    <row r="29" spans="2:6" ht="12.75">
      <c r="B29">
        <v>0</v>
      </c>
      <c r="C29">
        <f aca="true" t="shared" si="0" ref="C29:C92">IF(t&gt;B29,B29,C28)</f>
        <v>0</v>
      </c>
      <c r="D29">
        <f aca="true" t="shared" si="1" ref="D29:D92">cmatch+ammatch*SIN(2*pi*fmatch*C29-phmatch)</f>
        <v>4</v>
      </c>
      <c r="E29">
        <f aca="true" t="shared" si="2" ref="E29:E92">2*pi*fmatch*ammatch*COS(2*pi*fmatch*C29-phmatch)</f>
        <v>31.4159</v>
      </c>
      <c r="F29">
        <f aca="true" t="shared" si="3" ref="F29:F92">-4*pi^2*fmatch^2*ammatch*SIN(2*pi*fmatch*C29-phmatch)</f>
        <v>0</v>
      </c>
    </row>
    <row r="30" spans="2:6" ht="12.75">
      <c r="B30">
        <f aca="true" t="shared" si="4" ref="B30:B61">B29+deltat</f>
        <v>0.025</v>
      </c>
      <c r="C30">
        <f t="shared" si="0"/>
        <v>0.025</v>
      </c>
      <c r="D30">
        <f t="shared" si="1"/>
        <v>4.765366251830813</v>
      </c>
      <c r="E30">
        <f t="shared" si="2"/>
        <v>29.024510993216047</v>
      </c>
      <c r="F30">
        <f t="shared" si="3"/>
        <v>-188.84623416428215</v>
      </c>
    </row>
    <row r="31" spans="2:6" ht="12.75">
      <c r="B31">
        <f t="shared" si="4"/>
        <v>0.05</v>
      </c>
      <c r="C31">
        <f t="shared" si="0"/>
        <v>0.05</v>
      </c>
      <c r="D31">
        <f t="shared" si="1"/>
        <v>5.414212624187115</v>
      </c>
      <c r="E31">
        <f t="shared" si="2"/>
        <v>22.21441066404714</v>
      </c>
      <c r="F31">
        <f t="shared" si="3"/>
        <v>-348.94238901503127</v>
      </c>
    </row>
    <row r="32" spans="2:6" ht="12.75">
      <c r="B32">
        <f t="shared" si="4"/>
        <v>0.07500000000000001</v>
      </c>
      <c r="C32">
        <f t="shared" si="0"/>
        <v>0.07500000000000001</v>
      </c>
      <c r="D32">
        <f t="shared" si="1"/>
        <v>5.847758303408021</v>
      </c>
      <c r="E32">
        <f t="shared" si="2"/>
        <v>12.022373325008292</v>
      </c>
      <c r="F32">
        <f t="shared" si="3"/>
        <v>-455.91531689526704</v>
      </c>
    </row>
    <row r="33" spans="2:6" ht="12.75">
      <c r="B33">
        <f t="shared" si="4"/>
        <v>0.1</v>
      </c>
      <c r="C33">
        <f t="shared" si="0"/>
        <v>0.1</v>
      </c>
      <c r="D33">
        <f t="shared" si="1"/>
        <v>5.99999999999824</v>
      </c>
      <c r="E33">
        <f t="shared" si="2"/>
        <v>4.168245578755676E-05</v>
      </c>
      <c r="F33">
        <f t="shared" si="3"/>
        <v>-493.4793864045656</v>
      </c>
    </row>
    <row r="34" spans="2:6" ht="12.75">
      <c r="B34">
        <f t="shared" si="4"/>
        <v>0.125</v>
      </c>
      <c r="C34">
        <f t="shared" si="0"/>
        <v>0.125</v>
      </c>
      <c r="D34">
        <f t="shared" si="1"/>
        <v>5.847760334376095</v>
      </c>
      <c r="E34">
        <f t="shared" si="2"/>
        <v>-12.022296305862175</v>
      </c>
      <c r="F34">
        <f t="shared" si="3"/>
        <v>-455.9158180157064</v>
      </c>
    </row>
    <row r="35" spans="2:6" ht="12.75">
      <c r="B35">
        <f t="shared" si="4"/>
        <v>0.15</v>
      </c>
      <c r="C35">
        <f t="shared" si="0"/>
        <v>0.15</v>
      </c>
      <c r="D35">
        <f t="shared" si="1"/>
        <v>5.4142163769273</v>
      </c>
      <c r="E35">
        <f t="shared" si="2"/>
        <v>-22.214351716113747</v>
      </c>
      <c r="F35">
        <f t="shared" si="3"/>
        <v>-348.9433149649931</v>
      </c>
    </row>
    <row r="36" spans="2:6" ht="12.75">
      <c r="B36">
        <f t="shared" si="4"/>
        <v>0.175</v>
      </c>
      <c r="C36">
        <f t="shared" si="0"/>
        <v>0.175</v>
      </c>
      <c r="D36">
        <f t="shared" si="1"/>
        <v>4.765371155023388</v>
      </c>
      <c r="E36">
        <f t="shared" si="2"/>
        <v>-29.0244790907689</v>
      </c>
      <c r="F36">
        <f t="shared" si="3"/>
        <v>-188.84744397651374</v>
      </c>
    </row>
    <row r="37" spans="2:6" ht="12.75">
      <c r="B37">
        <f t="shared" si="4"/>
        <v>0.19999999999999998</v>
      </c>
      <c r="C37">
        <f t="shared" si="0"/>
        <v>0.19999999999999998</v>
      </c>
      <c r="D37">
        <f t="shared" si="1"/>
        <v>4.0000053071795865</v>
      </c>
      <c r="E37">
        <f t="shared" si="2"/>
        <v>-31.415899999889394</v>
      </c>
      <c r="F37">
        <f t="shared" si="3"/>
        <v>-0.0013094918629943007</v>
      </c>
    </row>
    <row r="38" spans="2:6" ht="12.75">
      <c r="B38">
        <f t="shared" si="4"/>
        <v>0.22499999999999998</v>
      </c>
      <c r="C38">
        <f t="shared" si="0"/>
        <v>0.22499999999999998</v>
      </c>
      <c r="D38">
        <f t="shared" si="1"/>
        <v>3.2346386513671517</v>
      </c>
      <c r="E38">
        <f t="shared" si="2"/>
        <v>-29.024542895458826</v>
      </c>
      <c r="F38">
        <f t="shared" si="3"/>
        <v>188.84502435072068</v>
      </c>
    </row>
    <row r="39" spans="2:6" ht="12.75">
      <c r="B39">
        <f t="shared" si="4"/>
        <v>0.24999999999999997</v>
      </c>
      <c r="C39">
        <f t="shared" si="0"/>
        <v>0.24999999999999997</v>
      </c>
      <c r="D39">
        <f t="shared" si="1"/>
        <v>2.5857911285630286</v>
      </c>
      <c r="E39">
        <f t="shared" si="2"/>
        <v>-22.21446961182413</v>
      </c>
      <c r="F39">
        <f t="shared" si="3"/>
        <v>348.94146306261206</v>
      </c>
    </row>
    <row r="40" spans="2:6" ht="12.75">
      <c r="B40">
        <f t="shared" si="4"/>
        <v>0.27499999999999997</v>
      </c>
      <c r="C40">
        <f t="shared" si="0"/>
        <v>0.27499999999999997</v>
      </c>
      <c r="D40">
        <f t="shared" si="1"/>
        <v>2.1522437275730644</v>
      </c>
      <c r="E40">
        <f t="shared" si="2"/>
        <v>-12.02245034406979</v>
      </c>
      <c r="F40">
        <f t="shared" si="3"/>
        <v>455.914815771617</v>
      </c>
    </row>
    <row r="41" spans="2:6" ht="12.75">
      <c r="B41">
        <f t="shared" si="4"/>
        <v>0.3</v>
      </c>
      <c r="C41">
        <f t="shared" si="0"/>
        <v>0.3</v>
      </c>
      <c r="D41">
        <f t="shared" si="1"/>
        <v>2.0000000000158433</v>
      </c>
      <c r="E41">
        <f t="shared" si="2"/>
        <v>-0.0001250473673693525</v>
      </c>
      <c r="F41">
        <f t="shared" si="3"/>
        <v>493.4793864010907</v>
      </c>
    </row>
    <row r="42" spans="2:6" ht="12.75">
      <c r="B42">
        <f t="shared" si="4"/>
        <v>0.325</v>
      </c>
      <c r="C42">
        <f t="shared" si="0"/>
        <v>0.325</v>
      </c>
      <c r="D42">
        <f t="shared" si="1"/>
        <v>2.1522376346688423</v>
      </c>
      <c r="E42">
        <f t="shared" si="2"/>
        <v>12.022219286631405</v>
      </c>
      <c r="F42">
        <f t="shared" si="3"/>
        <v>455.91631913293554</v>
      </c>
    </row>
    <row r="43" spans="2:6" ht="12.75">
      <c r="B43">
        <f t="shared" si="4"/>
        <v>0.35000000000000003</v>
      </c>
      <c r="C43">
        <f t="shared" si="0"/>
        <v>0.35000000000000003</v>
      </c>
      <c r="D43">
        <f t="shared" si="1"/>
        <v>2.5857798703424737</v>
      </c>
      <c r="E43">
        <f t="shared" si="2"/>
        <v>22.214292768023927</v>
      </c>
      <c r="F43">
        <f t="shared" si="3"/>
        <v>348.9442409124978</v>
      </c>
    </row>
    <row r="44" spans="2:6" ht="12.75">
      <c r="B44">
        <f t="shared" si="4"/>
        <v>0.37500000000000006</v>
      </c>
      <c r="C44">
        <f t="shared" si="0"/>
        <v>0.37500000000000006</v>
      </c>
      <c r="D44">
        <f t="shared" si="1"/>
        <v>3.2346239417894287</v>
      </c>
      <c r="E44">
        <f t="shared" si="2"/>
        <v>29.02444718811739</v>
      </c>
      <c r="F44">
        <f t="shared" si="3"/>
        <v>188.8486537874151</v>
      </c>
    </row>
    <row r="45" spans="2:6" ht="12.75">
      <c r="B45">
        <f t="shared" si="4"/>
        <v>0.4000000000000001</v>
      </c>
      <c r="C45">
        <f t="shared" si="0"/>
        <v>0.4000000000000001</v>
      </c>
      <c r="D45">
        <f t="shared" si="1"/>
        <v>3.99998938564083</v>
      </c>
      <c r="E45">
        <f t="shared" si="2"/>
        <v>31.415899999557567</v>
      </c>
      <c r="F45">
        <f t="shared" si="3"/>
        <v>0.0026189837251027847</v>
      </c>
    </row>
    <row r="46" spans="2:6" ht="12.75">
      <c r="B46">
        <f t="shared" si="4"/>
        <v>0.4250000000000001</v>
      </c>
      <c r="C46">
        <f t="shared" si="0"/>
        <v>0.4250000000000001</v>
      </c>
      <c r="D46">
        <f t="shared" si="1"/>
        <v>4.765356445429499</v>
      </c>
      <c r="E46">
        <f t="shared" si="2"/>
        <v>29.02457479749719</v>
      </c>
      <c r="F46">
        <f t="shared" si="3"/>
        <v>-188.8438145358306</v>
      </c>
    </row>
    <row r="47" spans="2:6" ht="12.75">
      <c r="B47">
        <f t="shared" si="4"/>
        <v>0.4500000000000001</v>
      </c>
      <c r="C47">
        <f t="shared" si="0"/>
        <v>0.4500000000000001</v>
      </c>
      <c r="D47">
        <f t="shared" si="1"/>
        <v>5.414205118676873</v>
      </c>
      <c r="E47">
        <f t="shared" si="2"/>
        <v>22.214528559444634</v>
      </c>
      <c r="F47">
        <f t="shared" si="3"/>
        <v>-348.9405371077367</v>
      </c>
    </row>
    <row r="48" spans="2:6" ht="12.75">
      <c r="B48">
        <f t="shared" si="4"/>
        <v>0.47500000000000014</v>
      </c>
      <c r="C48">
        <f t="shared" si="0"/>
        <v>0.47500000000000014</v>
      </c>
      <c r="D48">
        <f t="shared" si="1"/>
        <v>5.847754241432842</v>
      </c>
      <c r="E48">
        <f t="shared" si="2"/>
        <v>12.022527363046503</v>
      </c>
      <c r="F48">
        <f t="shared" si="3"/>
        <v>-455.9143146447575</v>
      </c>
    </row>
    <row r="49" spans="2:6" ht="12.75">
      <c r="B49">
        <f t="shared" si="4"/>
        <v>0.5000000000000001</v>
      </c>
      <c r="C49">
        <f t="shared" si="0"/>
        <v>0.5000000000000001</v>
      </c>
      <c r="D49">
        <f t="shared" si="1"/>
        <v>5.999999999955991</v>
      </c>
      <c r="E49">
        <f t="shared" si="2"/>
        <v>0.0002084122789014376</v>
      </c>
      <c r="F49">
        <f t="shared" si="3"/>
        <v>-493.47938639414105</v>
      </c>
    </row>
    <row r="50" spans="2:6" ht="12.75">
      <c r="B50">
        <f t="shared" si="4"/>
        <v>0.5250000000000001</v>
      </c>
      <c r="C50">
        <f t="shared" si="0"/>
        <v>0.5250000000000001</v>
      </c>
      <c r="D50">
        <f t="shared" si="1"/>
        <v>5.847764396273208</v>
      </c>
      <c r="E50">
        <f t="shared" si="2"/>
        <v>-12.022142267316042</v>
      </c>
      <c r="F50">
        <f t="shared" si="3"/>
        <v>-455.91682024695376</v>
      </c>
    </row>
    <row r="51" spans="2:6" ht="12.75">
      <c r="B51">
        <f t="shared" si="4"/>
        <v>0.5500000000000002</v>
      </c>
      <c r="C51">
        <f t="shared" si="0"/>
        <v>0.5500000000000002</v>
      </c>
      <c r="D51">
        <f t="shared" si="1"/>
        <v>5.414223882377792</v>
      </c>
      <c r="E51">
        <f t="shared" si="2"/>
        <v>-22.214233819777718</v>
      </c>
      <c r="F51">
        <f t="shared" si="3"/>
        <v>-348.9451668575449</v>
      </c>
    </row>
    <row r="52" spans="2:6" ht="12.75">
      <c r="B52">
        <f t="shared" si="4"/>
        <v>0.5750000000000002</v>
      </c>
      <c r="C52">
        <f t="shared" si="0"/>
        <v>0.5750000000000002</v>
      </c>
      <c r="D52">
        <f t="shared" si="1"/>
        <v>4.765380961392362</v>
      </c>
      <c r="E52">
        <f t="shared" si="2"/>
        <v>-29.024415285261522</v>
      </c>
      <c r="F52">
        <f t="shared" si="3"/>
        <v>-188.84986359698587</v>
      </c>
    </row>
    <row r="53" spans="2:6" ht="12.75">
      <c r="B53">
        <f t="shared" si="4"/>
        <v>0.6000000000000002</v>
      </c>
      <c r="C53">
        <f t="shared" si="0"/>
        <v>0.6000000000000002</v>
      </c>
      <c r="D53">
        <f t="shared" si="1"/>
        <v>4.000015921538751</v>
      </c>
      <c r="E53">
        <f t="shared" si="2"/>
        <v>-31.41589999900453</v>
      </c>
      <c r="F53">
        <f t="shared" si="3"/>
        <v>-0.00392847558675453</v>
      </c>
    </row>
    <row r="54" spans="2:6" ht="12.75">
      <c r="B54">
        <f t="shared" si="4"/>
        <v>0.6250000000000002</v>
      </c>
      <c r="C54">
        <f t="shared" si="0"/>
        <v>0.6250000000000002</v>
      </c>
      <c r="D54">
        <f t="shared" si="1"/>
        <v>3.23464845777924</v>
      </c>
      <c r="E54">
        <f t="shared" si="2"/>
        <v>-29.024606699331184</v>
      </c>
      <c r="F54">
        <f t="shared" si="3"/>
        <v>188.84260471961056</v>
      </c>
    </row>
    <row r="55" spans="2:6" ht="12.75">
      <c r="B55">
        <f t="shared" si="4"/>
        <v>0.6500000000000002</v>
      </c>
      <c r="C55">
        <f t="shared" si="0"/>
        <v>0.6500000000000002</v>
      </c>
      <c r="D55">
        <f t="shared" si="1"/>
        <v>2.585798634093183</v>
      </c>
      <c r="E55">
        <f t="shared" si="2"/>
        <v>-22.21458750690871</v>
      </c>
      <c r="F55">
        <f t="shared" si="3"/>
        <v>348.9396111504044</v>
      </c>
    </row>
    <row r="56" spans="2:6" ht="12.75">
      <c r="B56">
        <f t="shared" si="4"/>
        <v>0.6750000000000003</v>
      </c>
      <c r="C56">
        <f t="shared" si="0"/>
        <v>0.6750000000000003</v>
      </c>
      <c r="D56">
        <f t="shared" si="1"/>
        <v>2.152247789574263</v>
      </c>
      <c r="E56">
        <f t="shared" si="2"/>
        <v>-12.022604381938585</v>
      </c>
      <c r="F56">
        <f t="shared" si="3"/>
        <v>455.9138135146875</v>
      </c>
    </row>
    <row r="57" spans="2:6" ht="12.75">
      <c r="B57">
        <f t="shared" si="4"/>
        <v>0.7000000000000003</v>
      </c>
      <c r="C57">
        <f t="shared" si="0"/>
        <v>0.7000000000000003</v>
      </c>
      <c r="D57">
        <f t="shared" si="1"/>
        <v>2.000000000086259</v>
      </c>
      <c r="E57">
        <f t="shared" si="2"/>
        <v>-0.00029177719040415225</v>
      </c>
      <c r="F57">
        <f t="shared" si="3"/>
        <v>493.4793863837165</v>
      </c>
    </row>
    <row r="58" spans="2:6" ht="12.75">
      <c r="B58">
        <f t="shared" si="4"/>
        <v>0.7250000000000003</v>
      </c>
      <c r="C58">
        <f t="shared" si="0"/>
        <v>0.7250000000000003</v>
      </c>
      <c r="D58">
        <f t="shared" si="1"/>
        <v>2.152233572797754</v>
      </c>
      <c r="E58">
        <f t="shared" si="2"/>
        <v>12.022065247916027</v>
      </c>
      <c r="F58">
        <f t="shared" si="3"/>
        <v>455.9173213577617</v>
      </c>
    </row>
    <row r="59" spans="2:6" ht="12.75">
      <c r="B59">
        <f t="shared" si="4"/>
        <v>0.7500000000000003</v>
      </c>
      <c r="C59">
        <f t="shared" si="0"/>
        <v>0.7500000000000003</v>
      </c>
      <c r="D59">
        <f t="shared" si="1"/>
        <v>2.585772364911901</v>
      </c>
      <c r="E59">
        <f t="shared" si="2"/>
        <v>22.214174871375107</v>
      </c>
      <c r="F59">
        <f t="shared" si="3"/>
        <v>348.94609280013464</v>
      </c>
    </row>
    <row r="60" spans="2:6" ht="12.75">
      <c r="B60">
        <f t="shared" si="4"/>
        <v>0.7750000000000004</v>
      </c>
      <c r="C60">
        <f t="shared" si="0"/>
        <v>0.7750000000000004</v>
      </c>
      <c r="D60">
        <f t="shared" si="1"/>
        <v>3.2346141354312365</v>
      </c>
      <c r="E60">
        <f t="shared" si="2"/>
        <v>29.024383382201272</v>
      </c>
      <c r="F60">
        <f t="shared" si="3"/>
        <v>188.85107340522683</v>
      </c>
    </row>
    <row r="61" spans="2:6" ht="12.75">
      <c r="B61">
        <f t="shared" si="4"/>
        <v>0.8000000000000004</v>
      </c>
      <c r="C61">
        <f t="shared" si="0"/>
        <v>0.8000000000000004</v>
      </c>
      <c r="D61">
        <f t="shared" si="1"/>
        <v>3.999978771281668</v>
      </c>
      <c r="E61">
        <f t="shared" si="2"/>
        <v>31.415899998230273</v>
      </c>
      <c r="F61">
        <f t="shared" si="3"/>
        <v>0.0052379674483786125</v>
      </c>
    </row>
    <row r="62" spans="2:6" ht="12.75">
      <c r="B62">
        <f aca="true" t="shared" si="5" ref="B62:B93">B61+deltat</f>
        <v>0.8250000000000004</v>
      </c>
      <c r="C62">
        <f t="shared" si="0"/>
        <v>0.8250000000000004</v>
      </c>
      <c r="D62">
        <f t="shared" si="1"/>
        <v>4.7653466390066335</v>
      </c>
      <c r="E62">
        <f t="shared" si="2"/>
        <v>29.024638600960788</v>
      </c>
      <c r="F62">
        <f t="shared" si="3"/>
        <v>-188.84139490206124</v>
      </c>
    </row>
    <row r="63" spans="2:6" ht="12.75">
      <c r="B63">
        <f t="shared" si="5"/>
        <v>0.8500000000000004</v>
      </c>
      <c r="C63">
        <f t="shared" si="0"/>
        <v>0.8500000000000004</v>
      </c>
      <c r="D63">
        <f t="shared" si="1"/>
        <v>5.414197613126802</v>
      </c>
      <c r="E63">
        <f t="shared" si="2"/>
        <v>22.214646454216357</v>
      </c>
      <c r="F63">
        <f t="shared" si="3"/>
        <v>-348.9386851906151</v>
      </c>
    </row>
    <row r="64" spans="2:6" ht="12.75">
      <c r="B64">
        <f t="shared" si="5"/>
        <v>0.8750000000000004</v>
      </c>
      <c r="C64">
        <f t="shared" si="0"/>
        <v>0.8750000000000004</v>
      </c>
      <c r="D64">
        <f t="shared" si="1"/>
        <v>5.847750179405621</v>
      </c>
      <c r="E64">
        <f t="shared" si="2"/>
        <v>12.02268140074601</v>
      </c>
      <c r="F64">
        <f t="shared" si="3"/>
        <v>-455.9133123814072</v>
      </c>
    </row>
    <row r="65" spans="2:6" ht="12.75">
      <c r="B65">
        <f t="shared" si="5"/>
        <v>0.9000000000000005</v>
      </c>
      <c r="C65">
        <f t="shared" si="0"/>
        <v>0.9000000000000005</v>
      </c>
      <c r="D65">
        <f t="shared" si="1"/>
        <v>5.999999999857409</v>
      </c>
      <c r="E65">
        <f t="shared" si="2"/>
        <v>0.00037514210190481235</v>
      </c>
      <c r="F65">
        <f t="shared" si="3"/>
        <v>-493.47938636981706</v>
      </c>
    </row>
    <row r="66" spans="2:6" ht="12.75">
      <c r="B66">
        <f t="shared" si="5"/>
        <v>0.9250000000000005</v>
      </c>
      <c r="C66">
        <f t="shared" si="0"/>
        <v>0.9250000000000005</v>
      </c>
      <c r="D66">
        <f t="shared" si="1"/>
        <v>5.847768458118274</v>
      </c>
      <c r="E66">
        <f t="shared" si="2"/>
        <v>-12.021988228431358</v>
      </c>
      <c r="F66">
        <f t="shared" si="3"/>
        <v>-455.91782246535934</v>
      </c>
    </row>
    <row r="67" spans="2:6" ht="12.75">
      <c r="B67">
        <f t="shared" si="5"/>
        <v>0.9500000000000005</v>
      </c>
      <c r="C67">
        <f t="shared" si="0"/>
        <v>0.9500000000000005</v>
      </c>
      <c r="D67">
        <f t="shared" si="1"/>
        <v>5.414231387788445</v>
      </c>
      <c r="E67">
        <f t="shared" si="2"/>
        <v>-22.214115922816113</v>
      </c>
      <c r="F67">
        <f t="shared" si="3"/>
        <v>-348.9470187402666</v>
      </c>
    </row>
    <row r="68" spans="2:6" ht="12.75">
      <c r="B68">
        <f t="shared" si="5"/>
        <v>0.9750000000000005</v>
      </c>
      <c r="C68">
        <f t="shared" si="0"/>
        <v>0.9750000000000005</v>
      </c>
      <c r="D68">
        <f t="shared" si="1"/>
        <v>4.765390767739775</v>
      </c>
      <c r="E68">
        <f t="shared" si="2"/>
        <v>-29.02435147893665</v>
      </c>
      <c r="F68">
        <f t="shared" si="3"/>
        <v>-188.85228321213802</v>
      </c>
    </row>
    <row r="69" spans="2:6" ht="12.75">
      <c r="B69">
        <f t="shared" si="5"/>
        <v>1.0000000000000004</v>
      </c>
      <c r="C69">
        <f t="shared" si="0"/>
        <v>1.0000000000000004</v>
      </c>
      <c r="D69">
        <f t="shared" si="1"/>
        <v>4.000026535897917</v>
      </c>
      <c r="E69">
        <f t="shared" si="2"/>
        <v>-31.415899997234796</v>
      </c>
      <c r="F69">
        <f t="shared" si="3"/>
        <v>-0.006547459310842407</v>
      </c>
    </row>
    <row r="70" spans="2:6" ht="12.75">
      <c r="B70">
        <f t="shared" si="5"/>
        <v>1.0250000000000004</v>
      </c>
      <c r="C70">
        <f t="shared" si="0"/>
        <v>1.0250000000000004</v>
      </c>
      <c r="D70">
        <f t="shared" si="1"/>
        <v>3.2346582642128894</v>
      </c>
      <c r="E70">
        <f t="shared" si="2"/>
        <v>-29.02467050238606</v>
      </c>
      <c r="F70">
        <f t="shared" si="3"/>
        <v>188.84018508318053</v>
      </c>
    </row>
    <row r="71" spans="2:6" ht="12.75">
      <c r="B71">
        <f t="shared" si="5"/>
        <v>1.0500000000000003</v>
      </c>
      <c r="C71">
        <f t="shared" si="0"/>
        <v>1.0500000000000003</v>
      </c>
      <c r="D71">
        <f t="shared" si="1"/>
        <v>2.5858061396631746</v>
      </c>
      <c r="E71">
        <f t="shared" si="2"/>
        <v>-22.214705401367656</v>
      </c>
      <c r="F71">
        <f t="shared" si="3"/>
        <v>348.9377592283674</v>
      </c>
    </row>
    <row r="72" spans="2:6" ht="12.75">
      <c r="B72">
        <f t="shared" si="5"/>
        <v>1.0750000000000002</v>
      </c>
      <c r="C72">
        <f t="shared" si="0"/>
        <v>1.0750000000000002</v>
      </c>
      <c r="D72">
        <f t="shared" si="1"/>
        <v>2.1522518516275118</v>
      </c>
      <c r="E72">
        <f t="shared" si="2"/>
        <v>-12.022758419468982</v>
      </c>
      <c r="F72">
        <f t="shared" si="3"/>
        <v>455.91281124491513</v>
      </c>
    </row>
    <row r="73" spans="2:6" ht="12.75">
      <c r="B73">
        <f t="shared" si="5"/>
        <v>1.1</v>
      </c>
      <c r="C73">
        <f t="shared" si="0"/>
        <v>1.1</v>
      </c>
      <c r="D73">
        <f t="shared" si="1"/>
        <v>2.0000000002130065</v>
      </c>
      <c r="E73">
        <f t="shared" si="2"/>
        <v>-0.00045850701368186004</v>
      </c>
      <c r="F73">
        <f t="shared" si="3"/>
        <v>493.4793863524428</v>
      </c>
    </row>
    <row r="74" spans="2:6" ht="12.75">
      <c r="B74">
        <f t="shared" si="5"/>
        <v>1.125</v>
      </c>
      <c r="C74">
        <f t="shared" si="0"/>
        <v>1.125</v>
      </c>
      <c r="D74">
        <f t="shared" si="1"/>
        <v>2.152229510978703</v>
      </c>
      <c r="E74">
        <f t="shared" si="2"/>
        <v>12.021911208861777</v>
      </c>
      <c r="F74">
        <f t="shared" si="3"/>
        <v>455.91832356974817</v>
      </c>
    </row>
    <row r="75" spans="2:6" ht="12.75">
      <c r="B75">
        <f t="shared" si="5"/>
        <v>1.15</v>
      </c>
      <c r="C75">
        <f t="shared" si="0"/>
        <v>1.15</v>
      </c>
      <c r="D75">
        <f t="shared" si="1"/>
        <v>2.5857648595211478</v>
      </c>
      <c r="E75">
        <f t="shared" si="2"/>
        <v>22.21405697410038</v>
      </c>
      <c r="F75">
        <f t="shared" si="3"/>
        <v>348.9479446779464</v>
      </c>
    </row>
    <row r="76" spans="2:6" ht="12.75">
      <c r="B76">
        <f t="shared" si="5"/>
        <v>1.1749999999999998</v>
      </c>
      <c r="C76">
        <f t="shared" si="0"/>
        <v>1.1749999999999998</v>
      </c>
      <c r="D76">
        <f t="shared" si="1"/>
        <v>3.2346043290945765</v>
      </c>
      <c r="E76">
        <f t="shared" si="2"/>
        <v>29.024319575467484</v>
      </c>
      <c r="F76">
        <f t="shared" si="3"/>
        <v>188.85349301772587</v>
      </c>
    </row>
    <row r="77" spans="2:6" ht="12.75">
      <c r="B77">
        <f t="shared" si="5"/>
        <v>1.1999999999999997</v>
      </c>
      <c r="C77">
        <f t="shared" si="0"/>
        <v>1.1999999999999997</v>
      </c>
      <c r="D77">
        <f t="shared" si="1"/>
        <v>3.9999681569224776</v>
      </c>
      <c r="E77">
        <f t="shared" si="2"/>
        <v>31.41589999601811</v>
      </c>
      <c r="F77">
        <f t="shared" si="3"/>
        <v>0.00785695117851967</v>
      </c>
    </row>
    <row r="78" spans="2:6" ht="12.75">
      <c r="B78">
        <f t="shared" si="5"/>
        <v>1.2249999999999996</v>
      </c>
      <c r="C78">
        <f t="shared" si="0"/>
        <v>1.2249999999999996</v>
      </c>
      <c r="D78">
        <f t="shared" si="1"/>
        <v>4.765336832562182</v>
      </c>
      <c r="E78">
        <f t="shared" si="2"/>
        <v>29.024702403607055</v>
      </c>
      <c r="F78">
        <f t="shared" si="3"/>
        <v>-188.83897526296604</v>
      </c>
    </row>
    <row r="79" spans="2:6" ht="12.75">
      <c r="B79">
        <f t="shared" si="5"/>
        <v>1.2499999999999996</v>
      </c>
      <c r="C79">
        <f t="shared" si="0"/>
        <v>1.2499999999999996</v>
      </c>
      <c r="D79">
        <f t="shared" si="1"/>
        <v>5.414190107536872</v>
      </c>
      <c r="E79">
        <f t="shared" si="2"/>
        <v>22.21476434836281</v>
      </c>
      <c r="F79">
        <f t="shared" si="3"/>
        <v>-348.93683326365834</v>
      </c>
    </row>
    <row r="80" spans="2:6" ht="12.75">
      <c r="B80">
        <f t="shared" si="5"/>
        <v>1.2749999999999995</v>
      </c>
      <c r="C80">
        <f t="shared" si="0"/>
        <v>1.2749999999999995</v>
      </c>
      <c r="D80">
        <f t="shared" si="1"/>
        <v>5.8477461173263405</v>
      </c>
      <c r="E80">
        <f t="shared" si="2"/>
        <v>12.02283543810745</v>
      </c>
      <c r="F80">
        <f t="shared" si="3"/>
        <v>-455.9123101052118</v>
      </c>
    </row>
    <row r="81" spans="2:6" ht="12.75">
      <c r="B81">
        <f t="shared" si="5"/>
        <v>1.2999999999999994</v>
      </c>
      <c r="C81">
        <f t="shared" si="0"/>
        <v>1.2999999999999994</v>
      </c>
      <c r="D81">
        <f t="shared" si="1"/>
        <v>5.999999999702495</v>
      </c>
      <c r="E81">
        <f t="shared" si="2"/>
        <v>0.0005418719255672909</v>
      </c>
      <c r="F81">
        <f t="shared" si="3"/>
        <v>-493.4793863315937</v>
      </c>
    </row>
    <row r="82" spans="2:6" ht="12.75">
      <c r="B82">
        <f t="shared" si="5"/>
        <v>1.3249999999999993</v>
      </c>
      <c r="C82">
        <f t="shared" si="0"/>
        <v>1.3249999999999993</v>
      </c>
      <c r="D82">
        <f t="shared" si="1"/>
        <v>5.847772519911315</v>
      </c>
      <c r="E82">
        <f t="shared" si="2"/>
        <v>-12.021834189207336</v>
      </c>
      <c r="F82">
        <f t="shared" si="3"/>
        <v>-455.9188246709281</v>
      </c>
    </row>
    <row r="83" spans="2:6" ht="12.75">
      <c r="B83">
        <f t="shared" si="5"/>
        <v>1.3499999999999992</v>
      </c>
      <c r="C83">
        <f t="shared" si="0"/>
        <v>1.3499999999999992</v>
      </c>
      <c r="D83">
        <f t="shared" si="1"/>
        <v>5.414238893159301</v>
      </c>
      <c r="E83">
        <f t="shared" si="2"/>
        <v>-22.213998025228225</v>
      </c>
      <c r="F83">
        <f t="shared" si="3"/>
        <v>-348.9488706131691</v>
      </c>
    </row>
    <row r="84" spans="2:6" ht="12.75">
      <c r="B84">
        <f t="shared" si="5"/>
        <v>1.3749999999999991</v>
      </c>
      <c r="C84">
        <f t="shared" si="0"/>
        <v>1.3749999999999991</v>
      </c>
      <c r="D84">
        <f t="shared" si="1"/>
        <v>4.765400574065679</v>
      </c>
      <c r="E84">
        <f t="shared" si="2"/>
        <v>-29.02428767179396</v>
      </c>
      <c r="F84">
        <f t="shared" si="3"/>
        <v>-188.85470282198307</v>
      </c>
    </row>
    <row r="85" spans="2:6" ht="12.75">
      <c r="B85">
        <f t="shared" si="5"/>
        <v>1.399999999999999</v>
      </c>
      <c r="C85">
        <f t="shared" si="0"/>
        <v>1.399999999999999</v>
      </c>
      <c r="D85">
        <f t="shared" si="1"/>
        <v>4.0000371502571355</v>
      </c>
      <c r="E85">
        <f t="shared" si="2"/>
        <v>-31.415899994580204</v>
      </c>
      <c r="F85">
        <f t="shared" si="3"/>
        <v>-0.009166443047894799</v>
      </c>
    </row>
    <row r="86" spans="2:6" ht="12.75">
      <c r="B86">
        <f t="shared" si="5"/>
        <v>1.424999999999999</v>
      </c>
      <c r="C86">
        <f t="shared" si="0"/>
        <v>1.424999999999999</v>
      </c>
      <c r="D86">
        <f t="shared" si="1"/>
        <v>3.2346680706681346</v>
      </c>
      <c r="E86">
        <f t="shared" si="2"/>
        <v>-29.024734304623678</v>
      </c>
      <c r="F86">
        <f t="shared" si="3"/>
        <v>188.83776544142185</v>
      </c>
    </row>
    <row r="87" spans="2:6" ht="12.75">
      <c r="B87">
        <f t="shared" si="5"/>
        <v>1.4499999999999988</v>
      </c>
      <c r="C87">
        <f t="shared" si="0"/>
        <v>1.4499999999999988</v>
      </c>
      <c r="D87">
        <f t="shared" si="1"/>
        <v>2.5858136452730336</v>
      </c>
      <c r="E87">
        <f t="shared" si="2"/>
        <v>-22.21482329520145</v>
      </c>
      <c r="F87">
        <f t="shared" si="3"/>
        <v>348.9359072964935</v>
      </c>
    </row>
    <row r="88" spans="2:6" ht="12.75">
      <c r="B88">
        <f t="shared" si="5"/>
        <v>1.4749999999999988</v>
      </c>
      <c r="C88">
        <f t="shared" si="0"/>
        <v>1.4749999999999988</v>
      </c>
      <c r="D88">
        <f t="shared" si="1"/>
        <v>2.1522559137328208</v>
      </c>
      <c r="E88">
        <f t="shared" si="2"/>
        <v>-12.022912456661361</v>
      </c>
      <c r="F88">
        <f t="shared" si="3"/>
        <v>455.91180896229747</v>
      </c>
    </row>
    <row r="89" spans="2:6" ht="12.75">
      <c r="B89">
        <f t="shared" si="5"/>
        <v>1.4999999999999987</v>
      </c>
      <c r="C89">
        <f t="shared" si="0"/>
        <v>1.4999999999999987</v>
      </c>
      <c r="D89">
        <f t="shared" si="1"/>
        <v>2.0000000003960867</v>
      </c>
      <c r="E89">
        <f t="shared" si="2"/>
        <v>-0.0006252368374489062</v>
      </c>
      <c r="F89">
        <f t="shared" si="3"/>
        <v>493.4793863072697</v>
      </c>
    </row>
    <row r="90" spans="2:6" ht="12.75">
      <c r="B90">
        <f t="shared" si="5"/>
        <v>1.5249999999999986</v>
      </c>
      <c r="C90">
        <f t="shared" si="0"/>
        <v>1.5249999999999986</v>
      </c>
      <c r="D90">
        <f t="shared" si="1"/>
        <v>2.1522254492116817</v>
      </c>
      <c r="E90">
        <f t="shared" si="2"/>
        <v>12.021757169468348</v>
      </c>
      <c r="F90">
        <f t="shared" si="3"/>
        <v>455.9193257688969</v>
      </c>
    </row>
    <row r="91" spans="2:6" ht="12.75">
      <c r="B91">
        <f t="shared" si="5"/>
        <v>1.5499999999999985</v>
      </c>
      <c r="C91">
        <f t="shared" si="0"/>
        <v>1.5499999999999985</v>
      </c>
      <c r="D91">
        <f t="shared" si="1"/>
        <v>2.5857573541702035</v>
      </c>
      <c r="E91">
        <f t="shared" si="2"/>
        <v>22.21393907619957</v>
      </c>
      <c r="F91">
        <f t="shared" si="3"/>
        <v>348.9497965459359</v>
      </c>
    </row>
    <row r="92" spans="2:6" ht="12.75">
      <c r="B92">
        <f t="shared" si="5"/>
        <v>1.5749999999999984</v>
      </c>
      <c r="C92">
        <f t="shared" si="0"/>
        <v>1.5749999999999984</v>
      </c>
      <c r="D92">
        <f t="shared" si="1"/>
        <v>3.234594522779455</v>
      </c>
      <c r="E92">
        <f t="shared" si="2"/>
        <v>29.024255767916063</v>
      </c>
      <c r="F92">
        <f t="shared" si="3"/>
        <v>188.85591262491047</v>
      </c>
    </row>
    <row r="93" spans="2:6" ht="12.75">
      <c r="B93">
        <f t="shared" si="5"/>
        <v>1.5999999999999983</v>
      </c>
      <c r="C93">
        <f aca="true" t="shared" si="6" ref="C93:C156">IF(t&gt;B93,B93,C92)</f>
        <v>1.5999999999999983</v>
      </c>
      <c r="D93">
        <f aca="true" t="shared" si="7" ref="D93:D156">cmatch+ammatch*SIN(2*pi*fmatch*C93-phmatch)</f>
        <v>3.99995754256326</v>
      </c>
      <c r="E93">
        <f aca="true" t="shared" si="8" ref="E93:E156">2*pi*fmatch*ammatch*COS(2*pi*fmatch*C93-phmatch)</f>
        <v>31.41589999292108</v>
      </c>
      <c r="F93">
        <f aca="true" t="shared" si="9" ref="F93:F156">-4*pi^2*fmatch^2*ammatch*SIN(2*pi*fmatch*C93-phmatch)</f>
        <v>0.01047593491545219</v>
      </c>
    </row>
    <row r="94" spans="2:6" ht="12.75">
      <c r="B94">
        <f aca="true" t="shared" si="10" ref="B94:B125">B93+deltat</f>
        <v>1.6249999999999982</v>
      </c>
      <c r="C94">
        <f t="shared" si="6"/>
        <v>1.6249999999999982</v>
      </c>
      <c r="D94">
        <f t="shared" si="7"/>
        <v>4.765327026096152</v>
      </c>
      <c r="E94">
        <f t="shared" si="8"/>
        <v>29.024766205435956</v>
      </c>
      <c r="F94">
        <f t="shared" si="9"/>
        <v>-188.83655561854633</v>
      </c>
    </row>
    <row r="95" spans="2:6" ht="12.75">
      <c r="B95">
        <f t="shared" si="10"/>
        <v>1.6499999999999981</v>
      </c>
      <c r="C95">
        <f t="shared" si="6"/>
        <v>1.6499999999999981</v>
      </c>
      <c r="D95">
        <f t="shared" si="7"/>
        <v>5.414182601907102</v>
      </c>
      <c r="E95">
        <f t="shared" si="8"/>
        <v>22.214882241883675</v>
      </c>
      <c r="F95">
        <f t="shared" si="9"/>
        <v>-348.93498132687154</v>
      </c>
    </row>
    <row r="96" spans="2:6" ht="12.75">
      <c r="B96">
        <f t="shared" si="10"/>
        <v>1.674999999999998</v>
      </c>
      <c r="C96">
        <f t="shared" si="6"/>
        <v>1.674999999999998</v>
      </c>
      <c r="D96">
        <f t="shared" si="7"/>
        <v>5.84774205519501</v>
      </c>
      <c r="E96">
        <f t="shared" si="8"/>
        <v>12.02298947513051</v>
      </c>
      <c r="F96">
        <f t="shared" si="9"/>
        <v>-455.9113078161734</v>
      </c>
    </row>
    <row r="97" spans="2:6" ht="12.75">
      <c r="B97">
        <f t="shared" si="10"/>
        <v>1.699999999999998</v>
      </c>
      <c r="C97">
        <f t="shared" si="6"/>
        <v>1.699999999999998</v>
      </c>
      <c r="D97">
        <f t="shared" si="7"/>
        <v>5.999999999491249</v>
      </c>
      <c r="E97">
        <f t="shared" si="8"/>
        <v>0.0007086017494377305</v>
      </c>
      <c r="F97">
        <f t="shared" si="9"/>
        <v>-493.4793862794708</v>
      </c>
    </row>
    <row r="98" spans="2:6" ht="12.75">
      <c r="B98">
        <f t="shared" si="10"/>
        <v>1.7249999999999979</v>
      </c>
      <c r="C98">
        <f t="shared" si="6"/>
        <v>1.7249999999999979</v>
      </c>
      <c r="D98">
        <f t="shared" si="7"/>
        <v>5.847776581652311</v>
      </c>
      <c r="E98">
        <f t="shared" si="8"/>
        <v>-12.021680149644705</v>
      </c>
      <c r="F98">
        <f t="shared" si="9"/>
        <v>-455.9198268636553</v>
      </c>
    </row>
    <row r="99" spans="2:6" ht="12.75">
      <c r="B99">
        <f t="shared" si="10"/>
        <v>1.7499999999999978</v>
      </c>
      <c r="C99">
        <f t="shared" si="6"/>
        <v>1.7499999999999978</v>
      </c>
      <c r="D99">
        <f t="shared" si="7"/>
        <v>5.414246398490329</v>
      </c>
      <c r="E99">
        <f t="shared" si="8"/>
        <v>-22.213880127014576</v>
      </c>
      <c r="F99">
        <f t="shared" si="9"/>
        <v>-348.9507224762443</v>
      </c>
    </row>
    <row r="100" spans="2:6" ht="12.75">
      <c r="B100">
        <f t="shared" si="10"/>
        <v>1.7749999999999977</v>
      </c>
      <c r="C100">
        <f t="shared" si="6"/>
        <v>1.7749999999999977</v>
      </c>
      <c r="D100">
        <f t="shared" si="7"/>
        <v>4.765410380370028</v>
      </c>
      <c r="E100">
        <f t="shared" si="8"/>
        <v>-29.024223863833747</v>
      </c>
      <c r="F100">
        <f t="shared" si="9"/>
        <v>-188.85712242650965</v>
      </c>
    </row>
    <row r="101" spans="2:6" ht="12.75">
      <c r="B101">
        <f t="shared" si="10"/>
        <v>1.7999999999999976</v>
      </c>
      <c r="C101">
        <f t="shared" si="6"/>
        <v>1.7999999999999976</v>
      </c>
      <c r="D101">
        <f t="shared" si="7"/>
        <v>4.000047764616345</v>
      </c>
      <c r="E101">
        <f t="shared" si="8"/>
        <v>-31.415899991040742</v>
      </c>
      <c r="F101">
        <f t="shared" si="9"/>
        <v>-0.011785426782935817</v>
      </c>
    </row>
    <row r="102" spans="2:6" ht="12.75">
      <c r="B102">
        <f t="shared" si="10"/>
        <v>1.8249999999999975</v>
      </c>
      <c r="C102">
        <f t="shared" si="6"/>
        <v>1.8249999999999975</v>
      </c>
      <c r="D102">
        <f t="shared" si="7"/>
        <v>3.2346778771449434</v>
      </c>
      <c r="E102">
        <f t="shared" si="8"/>
        <v>-29.02479810604382</v>
      </c>
      <c r="F102">
        <f t="shared" si="9"/>
        <v>188.8353457943427</v>
      </c>
    </row>
    <row r="103" spans="2:6" ht="12.75">
      <c r="B103">
        <f t="shared" si="10"/>
        <v>1.8499999999999974</v>
      </c>
      <c r="C103">
        <f t="shared" si="6"/>
        <v>1.8499999999999974</v>
      </c>
      <c r="D103">
        <f t="shared" si="7"/>
        <v>2.585821150922725</v>
      </c>
      <c r="E103">
        <f t="shared" si="8"/>
        <v>-22.214941188409547</v>
      </c>
      <c r="F103">
        <f t="shared" si="9"/>
        <v>348.9340553547914</v>
      </c>
    </row>
    <row r="104" spans="2:6" ht="12.75">
      <c r="B104">
        <f t="shared" si="10"/>
        <v>1.8749999999999973</v>
      </c>
      <c r="C104">
        <f t="shared" si="6"/>
        <v>1.8749999999999973</v>
      </c>
      <c r="D104">
        <f t="shared" si="7"/>
        <v>2.1522599758901713</v>
      </c>
      <c r="E104">
        <f t="shared" si="8"/>
        <v>-12.023066493515</v>
      </c>
      <c r="F104">
        <f t="shared" si="9"/>
        <v>455.9108066668391</v>
      </c>
    </row>
    <row r="105" spans="2:6" ht="12.75">
      <c r="B105">
        <f t="shared" si="10"/>
        <v>1.8999999999999972</v>
      </c>
      <c r="C105">
        <f t="shared" si="6"/>
        <v>1.8999999999999972</v>
      </c>
      <c r="D105">
        <f t="shared" si="7"/>
        <v>2.0000000006354988</v>
      </c>
      <c r="E105">
        <f t="shared" si="8"/>
        <v>-0.0007919666613099535</v>
      </c>
      <c r="F105">
        <f t="shared" si="9"/>
        <v>493.47938624819716</v>
      </c>
    </row>
    <row r="106" spans="2:6" ht="12.75">
      <c r="B106">
        <f t="shared" si="10"/>
        <v>1.9249999999999972</v>
      </c>
      <c r="C106">
        <f t="shared" si="6"/>
        <v>1.9249999999999972</v>
      </c>
      <c r="D106">
        <f t="shared" si="7"/>
        <v>2.152221387496705</v>
      </c>
      <c r="E106">
        <f t="shared" si="8"/>
        <v>12.021603129736311</v>
      </c>
      <c r="F106">
        <f t="shared" si="9"/>
        <v>455.9203279552041</v>
      </c>
    </row>
    <row r="107" spans="2:6" ht="12.75">
      <c r="B107">
        <f t="shared" si="10"/>
        <v>1.949999999999997</v>
      </c>
      <c r="C107">
        <f t="shared" si="6"/>
        <v>1.949999999999997</v>
      </c>
      <c r="D107">
        <f t="shared" si="7"/>
        <v>2.5857498488590975</v>
      </c>
      <c r="E107">
        <f t="shared" si="8"/>
        <v>22.21382117767316</v>
      </c>
      <c r="F107">
        <f t="shared" si="9"/>
        <v>348.9516484040956</v>
      </c>
    </row>
    <row r="108" spans="2:6" ht="12.75">
      <c r="B108">
        <f t="shared" si="10"/>
        <v>1.974999999999997</v>
      </c>
      <c r="C108">
        <f t="shared" si="6"/>
        <v>1.974999999999997</v>
      </c>
      <c r="D108">
        <f t="shared" si="7"/>
        <v>3.2345847164858847</v>
      </c>
      <c r="E108">
        <f t="shared" si="8"/>
        <v>29.024191959547096</v>
      </c>
      <c r="F108">
        <f t="shared" si="9"/>
        <v>188.85833222677735</v>
      </c>
    </row>
    <row r="109" spans="2:6" ht="12.75">
      <c r="B109">
        <f t="shared" si="10"/>
        <v>1.999999999999997</v>
      </c>
      <c r="C109">
        <f t="shared" si="6"/>
        <v>1.999999999999997</v>
      </c>
      <c r="D109">
        <f t="shared" si="7"/>
        <v>3.9999469282040434</v>
      </c>
      <c r="E109">
        <f t="shared" si="8"/>
        <v>31.415899988939188</v>
      </c>
      <c r="F109">
        <f t="shared" si="9"/>
        <v>0.013094918652089647</v>
      </c>
    </row>
    <row r="110" spans="2:6" ht="12.75">
      <c r="B110">
        <f t="shared" si="10"/>
        <v>2.024999999999997</v>
      </c>
      <c r="C110">
        <f t="shared" si="6"/>
        <v>2.024999999999997</v>
      </c>
      <c r="D110">
        <f t="shared" si="7"/>
        <v>4.765317219608573</v>
      </c>
      <c r="E110">
        <f t="shared" si="8"/>
        <v>29.024830006447303</v>
      </c>
      <c r="F110">
        <f t="shared" si="9"/>
        <v>-188.83413596880942</v>
      </c>
    </row>
    <row r="111" spans="2:6" ht="12.75">
      <c r="B111">
        <f t="shared" si="10"/>
        <v>2.0499999999999967</v>
      </c>
      <c r="C111">
        <f t="shared" si="6"/>
        <v>2.0499999999999967</v>
      </c>
      <c r="D111">
        <f t="shared" si="7"/>
        <v>5.41417509623749</v>
      </c>
      <c r="E111">
        <f t="shared" si="8"/>
        <v>22.21500013477899</v>
      </c>
      <c r="F111">
        <f t="shared" si="9"/>
        <v>-348.9331293802542</v>
      </c>
    </row>
    <row r="112" spans="2:6" ht="12.75">
      <c r="B112">
        <f t="shared" si="10"/>
        <v>2.0749999999999966</v>
      </c>
      <c r="C112">
        <f t="shared" si="6"/>
        <v>2.0749999999999966</v>
      </c>
      <c r="D112">
        <f t="shared" si="7"/>
        <v>5.847737993011634</v>
      </c>
      <c r="E112">
        <f t="shared" si="8"/>
        <v>12.02314351181493</v>
      </c>
      <c r="F112">
        <f t="shared" si="9"/>
        <v>-455.9103055142938</v>
      </c>
    </row>
    <row r="113" spans="2:6" ht="12.75">
      <c r="B113">
        <f t="shared" si="10"/>
        <v>2.0999999999999965</v>
      </c>
      <c r="C113">
        <f t="shared" si="6"/>
        <v>2.0999999999999965</v>
      </c>
      <c r="D113">
        <f t="shared" si="7"/>
        <v>5.99999999922367</v>
      </c>
      <c r="E113">
        <f t="shared" si="8"/>
        <v>0.0008753315731765997</v>
      </c>
      <c r="F113">
        <f t="shared" si="9"/>
        <v>-493.4793862134486</v>
      </c>
    </row>
    <row r="114" spans="2:6" ht="12.75">
      <c r="B114">
        <f t="shared" si="10"/>
        <v>2.1249999999999964</v>
      </c>
      <c r="C114">
        <f t="shared" si="6"/>
        <v>2.1249999999999964</v>
      </c>
      <c r="D114">
        <f t="shared" si="7"/>
        <v>5.847780643341268</v>
      </c>
      <c r="E114">
        <f t="shared" si="8"/>
        <v>-12.021526109743265</v>
      </c>
      <c r="F114">
        <f t="shared" si="9"/>
        <v>-455.92082904354237</v>
      </c>
    </row>
    <row r="115" spans="2:6" ht="12.75">
      <c r="B115">
        <f t="shared" si="10"/>
        <v>2.1499999999999964</v>
      </c>
      <c r="C115">
        <f t="shared" si="6"/>
        <v>2.1499999999999964</v>
      </c>
      <c r="D115">
        <f t="shared" si="7"/>
        <v>5.414253903781523</v>
      </c>
      <c r="E115">
        <f t="shared" si="8"/>
        <v>-22.21376222817525</v>
      </c>
      <c r="F115">
        <f t="shared" si="9"/>
        <v>-348.9525743294909</v>
      </c>
    </row>
    <row r="116" spans="2:6" ht="12.75">
      <c r="B116">
        <f t="shared" si="10"/>
        <v>2.1749999999999963</v>
      </c>
      <c r="C116">
        <f t="shared" si="6"/>
        <v>2.1749999999999963</v>
      </c>
      <c r="D116">
        <f t="shared" si="7"/>
        <v>4.765420186652812</v>
      </c>
      <c r="E116">
        <f t="shared" si="8"/>
        <v>-29.024160055056072</v>
      </c>
      <c r="F116">
        <f t="shared" si="9"/>
        <v>-188.8595420257152</v>
      </c>
    </row>
    <row r="117" spans="2:6" ht="12.75">
      <c r="B117">
        <f t="shared" si="10"/>
        <v>2.199999999999996</v>
      </c>
      <c r="C117">
        <f t="shared" si="6"/>
        <v>2.199999999999996</v>
      </c>
      <c r="D117">
        <f t="shared" si="7"/>
        <v>4.000058378975568</v>
      </c>
      <c r="E117">
        <f t="shared" si="8"/>
        <v>-31.415899986616417</v>
      </c>
      <c r="F117">
        <f t="shared" si="9"/>
        <v>-0.014404410521151267</v>
      </c>
    </row>
    <row r="118" spans="2:6" ht="12.75">
      <c r="B118">
        <f t="shared" si="10"/>
        <v>2.224999999999996</v>
      </c>
      <c r="C118">
        <f t="shared" si="6"/>
        <v>2.224999999999996</v>
      </c>
      <c r="D118">
        <f t="shared" si="7"/>
        <v>3.234687683643308</v>
      </c>
      <c r="E118">
        <f t="shared" si="8"/>
        <v>-29.02486190664645</v>
      </c>
      <c r="F118">
        <f t="shared" si="9"/>
        <v>188.8329261419448</v>
      </c>
    </row>
    <row r="119" spans="2:6" ht="12.75">
      <c r="B119">
        <f t="shared" si="10"/>
        <v>2.249999999999996</v>
      </c>
      <c r="C119">
        <f t="shared" si="6"/>
        <v>2.249999999999996</v>
      </c>
      <c r="D119">
        <f t="shared" si="7"/>
        <v>2.585828656612243</v>
      </c>
      <c r="E119">
        <f t="shared" si="8"/>
        <v>-22.21505908099185</v>
      </c>
      <c r="F119">
        <f t="shared" si="9"/>
        <v>348.93220340326235</v>
      </c>
    </row>
    <row r="120" spans="2:6" ht="12.75">
      <c r="B120">
        <f t="shared" si="10"/>
        <v>2.274999999999996</v>
      </c>
      <c r="C120">
        <f t="shared" si="6"/>
        <v>2.274999999999996</v>
      </c>
      <c r="D120">
        <f t="shared" si="7"/>
        <v>2.1522640380995703</v>
      </c>
      <c r="E120">
        <f t="shared" si="8"/>
        <v>-12.0232205300302</v>
      </c>
      <c r="F120">
        <f t="shared" si="9"/>
        <v>455.9098043585382</v>
      </c>
    </row>
    <row r="121" spans="2:6" ht="12.75">
      <c r="B121">
        <f t="shared" si="10"/>
        <v>2.299999999999996</v>
      </c>
      <c r="C121">
        <f t="shared" si="6"/>
        <v>2.299999999999996</v>
      </c>
      <c r="D121">
        <f t="shared" si="7"/>
        <v>2.0000000009312435</v>
      </c>
      <c r="E121">
        <f t="shared" si="8"/>
        <v>-0.000958696485148694</v>
      </c>
      <c r="F121">
        <f t="shared" si="9"/>
        <v>493.4793861752252</v>
      </c>
    </row>
    <row r="122" spans="2:6" ht="12.75">
      <c r="B122">
        <f t="shared" si="10"/>
        <v>2.3249999999999957</v>
      </c>
      <c r="C122">
        <f t="shared" si="6"/>
        <v>2.3249999999999957</v>
      </c>
      <c r="D122">
        <f t="shared" si="7"/>
        <v>2.1522173258337762</v>
      </c>
      <c r="E122">
        <f t="shared" si="8"/>
        <v>12.021449089665776</v>
      </c>
      <c r="F122">
        <f t="shared" si="9"/>
        <v>455.921330128669</v>
      </c>
    </row>
    <row r="123" spans="2:6" ht="12.75">
      <c r="B123">
        <f t="shared" si="10"/>
        <v>2.3499999999999956</v>
      </c>
      <c r="C123">
        <f t="shared" si="6"/>
        <v>2.3499999999999956</v>
      </c>
      <c r="D123">
        <f t="shared" si="7"/>
        <v>2.5857423435878153</v>
      </c>
      <c r="E123">
        <f t="shared" si="8"/>
        <v>22.213703278520917</v>
      </c>
      <c r="F123">
        <f t="shared" si="9"/>
        <v>348.9535002524291</v>
      </c>
    </row>
    <row r="124" spans="2:6" ht="12.75">
      <c r="B124">
        <f t="shared" si="10"/>
        <v>2.3749999999999956</v>
      </c>
      <c r="C124">
        <f t="shared" si="6"/>
        <v>2.3749999999999956</v>
      </c>
      <c r="D124">
        <f t="shared" si="7"/>
        <v>3.2345749102138734</v>
      </c>
      <c r="E124">
        <f t="shared" si="8"/>
        <v>29.024128150360628</v>
      </c>
      <c r="F124">
        <f t="shared" si="9"/>
        <v>188.86075182332482</v>
      </c>
    </row>
    <row r="125" spans="2:6" ht="12.75">
      <c r="B125">
        <f t="shared" si="10"/>
        <v>2.3999999999999955</v>
      </c>
      <c r="C125">
        <f t="shared" si="6"/>
        <v>2.3999999999999955</v>
      </c>
      <c r="D125">
        <f t="shared" si="7"/>
        <v>3.9999363138448354</v>
      </c>
      <c r="E125">
        <f t="shared" si="8"/>
        <v>31.41589998407243</v>
      </c>
      <c r="F125">
        <f t="shared" si="9"/>
        <v>0.015713902386605076</v>
      </c>
    </row>
    <row r="126" spans="2:6" ht="12.75">
      <c r="B126">
        <f aca="true" t="shared" si="11" ref="B126:B157">B125+deltat</f>
        <v>2.4249999999999954</v>
      </c>
      <c r="C126">
        <f t="shared" si="6"/>
        <v>2.4249999999999954</v>
      </c>
      <c r="D126">
        <f t="shared" si="7"/>
        <v>4.765307413099423</v>
      </c>
      <c r="E126">
        <f t="shared" si="8"/>
        <v>29.024893806641217</v>
      </c>
      <c r="F126">
        <f t="shared" si="9"/>
        <v>-188.83171631375055</v>
      </c>
    </row>
    <row r="127" spans="2:6" ht="12.75">
      <c r="B127">
        <f t="shared" si="11"/>
        <v>2.4499999999999953</v>
      </c>
      <c r="C127">
        <f t="shared" si="6"/>
        <v>2.4499999999999953</v>
      </c>
      <c r="D127">
        <f t="shared" si="7"/>
        <v>5.414167590528056</v>
      </c>
      <c r="E127">
        <f t="shared" si="8"/>
        <v>22.215118027048437</v>
      </c>
      <c r="F127">
        <f t="shared" si="9"/>
        <v>-348.9312774238111</v>
      </c>
    </row>
    <row r="128" spans="2:6" ht="12.75">
      <c r="B128">
        <f t="shared" si="11"/>
        <v>2.474999999999995</v>
      </c>
      <c r="C128">
        <f t="shared" si="6"/>
        <v>2.474999999999995</v>
      </c>
      <c r="D128">
        <f t="shared" si="7"/>
        <v>5.847733930776219</v>
      </c>
      <c r="E128">
        <f t="shared" si="8"/>
        <v>12.0232975481606</v>
      </c>
      <c r="F128">
        <f t="shared" si="9"/>
        <v>-455.9093031995736</v>
      </c>
    </row>
    <row r="129" spans="2:6" ht="12.75">
      <c r="B129">
        <f t="shared" si="11"/>
        <v>2.499999999999995</v>
      </c>
      <c r="C129">
        <f t="shared" si="6"/>
        <v>2.499999999999995</v>
      </c>
      <c r="D129">
        <f t="shared" si="7"/>
        <v>5.99999999889976</v>
      </c>
      <c r="E129">
        <f t="shared" si="8"/>
        <v>0.0010420613971140376</v>
      </c>
      <c r="F129">
        <f t="shared" si="9"/>
        <v>-493.479386133527</v>
      </c>
    </row>
    <row r="130" spans="2:6" ht="12.75">
      <c r="B130">
        <f t="shared" si="11"/>
        <v>2.524999999999995</v>
      </c>
      <c r="C130">
        <f t="shared" si="6"/>
        <v>2.524999999999995</v>
      </c>
      <c r="D130">
        <f t="shared" si="7"/>
        <v>5.847784704978174</v>
      </c>
      <c r="E130">
        <f t="shared" si="8"/>
        <v>-12.02137206950343</v>
      </c>
      <c r="F130">
        <f t="shared" si="9"/>
        <v>-455.9218312105866</v>
      </c>
    </row>
    <row r="131" spans="2:6" ht="12.75">
      <c r="B131">
        <f t="shared" si="11"/>
        <v>2.549999999999995</v>
      </c>
      <c r="C131">
        <f t="shared" si="6"/>
        <v>2.549999999999995</v>
      </c>
      <c r="D131">
        <f t="shared" si="7"/>
        <v>5.414261409032878</v>
      </c>
      <c r="E131">
        <f t="shared" si="8"/>
        <v>-22.213644328710327</v>
      </c>
      <c r="F131">
        <f t="shared" si="9"/>
        <v>-348.9544261729076</v>
      </c>
    </row>
    <row r="132" spans="2:6" ht="12.75">
      <c r="B132">
        <f t="shared" si="11"/>
        <v>2.574999999999995</v>
      </c>
      <c r="C132">
        <f t="shared" si="6"/>
        <v>2.574999999999995</v>
      </c>
      <c r="D132">
        <f t="shared" si="7"/>
        <v>4.765429992914051</v>
      </c>
      <c r="E132">
        <f t="shared" si="8"/>
        <v>-29.024096245460814</v>
      </c>
      <c r="F132">
        <f t="shared" si="9"/>
        <v>-188.86196161960453</v>
      </c>
    </row>
    <row r="133" spans="2:6" ht="12.75">
      <c r="B133">
        <f t="shared" si="11"/>
        <v>2.5999999999999948</v>
      </c>
      <c r="C133">
        <f t="shared" si="6"/>
        <v>2.5999999999999948</v>
      </c>
      <c r="D133">
        <f t="shared" si="7"/>
        <v>4.000068993334775</v>
      </c>
      <c r="E133">
        <f t="shared" si="8"/>
        <v>-31.415899981307223</v>
      </c>
      <c r="F133">
        <f t="shared" si="9"/>
        <v>-0.01702339425545462</v>
      </c>
    </row>
    <row r="134" spans="2:6" ht="12.75">
      <c r="B134">
        <f t="shared" si="11"/>
        <v>2.6249999999999947</v>
      </c>
      <c r="C134">
        <f t="shared" si="6"/>
        <v>2.6249999999999947</v>
      </c>
      <c r="D134">
        <f t="shared" si="7"/>
        <v>3.2346974901632217</v>
      </c>
      <c r="E134">
        <f t="shared" si="8"/>
        <v>-29.024925706431514</v>
      </c>
      <c r="F134">
        <f t="shared" si="9"/>
        <v>188.83050648422983</v>
      </c>
    </row>
    <row r="135" spans="2:6" ht="12.75">
      <c r="B135">
        <f t="shared" si="11"/>
        <v>2.6499999999999946</v>
      </c>
      <c r="C135">
        <f t="shared" si="6"/>
        <v>2.6499999999999946</v>
      </c>
      <c r="D135">
        <f t="shared" si="7"/>
        <v>2.5858361623416033</v>
      </c>
      <c r="E135">
        <f t="shared" si="8"/>
        <v>-22.215176972948598</v>
      </c>
      <c r="F135">
        <f t="shared" si="9"/>
        <v>348.9303514419028</v>
      </c>
    </row>
    <row r="136" spans="2:6" ht="12.75">
      <c r="B136">
        <f t="shared" si="11"/>
        <v>2.6749999999999945</v>
      </c>
      <c r="C136">
        <f t="shared" si="6"/>
        <v>2.6749999999999945</v>
      </c>
      <c r="D136">
        <f t="shared" si="7"/>
        <v>2.152268100361008</v>
      </c>
      <c r="E136">
        <f t="shared" si="8"/>
        <v>-12.023374566206545</v>
      </c>
      <c r="F136">
        <f t="shared" si="9"/>
        <v>455.90880203739744</v>
      </c>
    </row>
    <row r="137" spans="2:6" ht="12.75">
      <c r="B137">
        <f t="shared" si="11"/>
        <v>2.6999999999999944</v>
      </c>
      <c r="C137">
        <f t="shared" si="6"/>
        <v>2.6999999999999944</v>
      </c>
      <c r="D137">
        <f t="shared" si="7"/>
        <v>2.0000000012833206</v>
      </c>
      <c r="E137">
        <f t="shared" si="8"/>
        <v>-0.0011254263088488201</v>
      </c>
      <c r="F137">
        <f t="shared" si="9"/>
        <v>493.47938608835386</v>
      </c>
    </row>
    <row r="138" spans="2:6" ht="12.75">
      <c r="B138">
        <f t="shared" si="11"/>
        <v>2.7249999999999943</v>
      </c>
      <c r="C138">
        <f t="shared" si="6"/>
        <v>2.7249999999999943</v>
      </c>
      <c r="D138">
        <f t="shared" si="7"/>
        <v>2.152213264222887</v>
      </c>
      <c r="E138">
        <f t="shared" si="8"/>
        <v>12.021295049256437</v>
      </c>
      <c r="F138">
        <f t="shared" si="9"/>
        <v>455.9223322892938</v>
      </c>
    </row>
    <row r="139" spans="2:6" ht="12.75">
      <c r="B139">
        <f t="shared" si="11"/>
        <v>2.7499999999999942</v>
      </c>
      <c r="C139">
        <f t="shared" si="6"/>
        <v>2.7499999999999942</v>
      </c>
      <c r="D139">
        <f t="shared" si="7"/>
        <v>2.5857348383563776</v>
      </c>
      <c r="E139">
        <f t="shared" si="8"/>
        <v>22.213585378743158</v>
      </c>
      <c r="F139">
        <f t="shared" si="9"/>
        <v>348.9553520909314</v>
      </c>
    </row>
    <row r="140" spans="2:6" ht="12.75">
      <c r="B140">
        <f t="shared" si="11"/>
        <v>2.774999999999994</v>
      </c>
      <c r="C140">
        <f t="shared" si="6"/>
        <v>2.774999999999994</v>
      </c>
      <c r="D140">
        <f t="shared" si="7"/>
        <v>3.2345651039634284</v>
      </c>
      <c r="E140">
        <f t="shared" si="8"/>
        <v>29.024064340356706</v>
      </c>
      <c r="F140">
        <f t="shared" si="9"/>
        <v>188.86317141455115</v>
      </c>
    </row>
    <row r="141" spans="2:6" ht="12.75">
      <c r="B141">
        <f t="shared" si="11"/>
        <v>2.799999999999994</v>
      </c>
      <c r="C141">
        <f t="shared" si="6"/>
        <v>2.799999999999994</v>
      </c>
      <c r="D141">
        <f t="shared" si="7"/>
        <v>3.999925699485615</v>
      </c>
      <c r="E141">
        <f t="shared" si="8"/>
        <v>31.415899978320805</v>
      </c>
      <c r="F141">
        <f t="shared" si="9"/>
        <v>0.018332886124184287</v>
      </c>
    </row>
    <row r="142" spans="2:6" ht="12.75">
      <c r="B142">
        <f t="shared" si="11"/>
        <v>2.824999999999994</v>
      </c>
      <c r="C142">
        <f t="shared" si="6"/>
        <v>2.824999999999994</v>
      </c>
      <c r="D142">
        <f t="shared" si="7"/>
        <v>4.765297606568731</v>
      </c>
      <c r="E142">
        <f t="shared" si="8"/>
        <v>29.02495760601752</v>
      </c>
      <c r="F142">
        <f t="shared" si="9"/>
        <v>-188.82929665337622</v>
      </c>
    </row>
    <row r="143" spans="2:6" ht="12.75">
      <c r="B143">
        <f t="shared" si="11"/>
        <v>2.849999999999994</v>
      </c>
      <c r="C143">
        <f t="shared" si="6"/>
        <v>2.849999999999994</v>
      </c>
      <c r="D143">
        <f t="shared" si="7"/>
        <v>5.41416008477879</v>
      </c>
      <c r="E143">
        <f t="shared" si="8"/>
        <v>22.21523591869217</v>
      </c>
      <c r="F143">
        <f t="shared" si="9"/>
        <v>-348.92942545754</v>
      </c>
    </row>
    <row r="144" spans="2:6" ht="12.75">
      <c r="B144">
        <f t="shared" si="11"/>
        <v>2.874999999999994</v>
      </c>
      <c r="C144">
        <f t="shared" si="6"/>
        <v>2.874999999999994</v>
      </c>
      <c r="D144">
        <f t="shared" si="7"/>
        <v>5.847729868488754</v>
      </c>
      <c r="E144">
        <f t="shared" si="8"/>
        <v>12.023451584167828</v>
      </c>
      <c r="F144">
        <f t="shared" si="9"/>
        <v>-455.9083008720109</v>
      </c>
    </row>
    <row r="145" spans="2:6" ht="12.75">
      <c r="B145">
        <f t="shared" si="11"/>
        <v>2.8999999999999937</v>
      </c>
      <c r="C145">
        <f t="shared" si="6"/>
        <v>2.8999999999999937</v>
      </c>
      <c r="D145">
        <f t="shared" si="7"/>
        <v>5.999999998519517</v>
      </c>
      <c r="E145">
        <f t="shared" si="8"/>
        <v>0.0012087912207989012</v>
      </c>
      <c r="F145">
        <f t="shared" si="9"/>
        <v>-493.4793860397059</v>
      </c>
    </row>
    <row r="146" spans="2:6" ht="12.75">
      <c r="B146">
        <f t="shared" si="11"/>
        <v>2.9249999999999936</v>
      </c>
      <c r="C146">
        <f t="shared" si="6"/>
        <v>2.9249999999999936</v>
      </c>
      <c r="D146">
        <f t="shared" si="7"/>
        <v>5.847788766563036</v>
      </c>
      <c r="E146">
        <f t="shared" si="8"/>
        <v>-12.021218028925</v>
      </c>
      <c r="F146">
        <f t="shared" si="9"/>
        <v>-455.92283336478926</v>
      </c>
    </row>
    <row r="147" spans="2:6" ht="12.75">
      <c r="B147">
        <f t="shared" si="11"/>
        <v>2.9499999999999935</v>
      </c>
      <c r="C147">
        <f t="shared" si="6"/>
        <v>2.9499999999999935</v>
      </c>
      <c r="D147">
        <f t="shared" si="7"/>
        <v>5.414268914244408</v>
      </c>
      <c r="E147">
        <f t="shared" si="8"/>
        <v>-22.213526428619566</v>
      </c>
      <c r="F147">
        <f t="shared" si="9"/>
        <v>-348.95627800649805</v>
      </c>
    </row>
    <row r="148" spans="2:6" ht="12.75">
      <c r="B148">
        <f t="shared" si="11"/>
        <v>2.9749999999999934</v>
      </c>
      <c r="C148">
        <f t="shared" si="6"/>
        <v>2.9749999999999934</v>
      </c>
      <c r="D148">
        <f t="shared" si="7"/>
        <v>4.765439799153716</v>
      </c>
      <c r="E148">
        <f t="shared" si="8"/>
        <v>-29.02403243504814</v>
      </c>
      <c r="F148">
        <f t="shared" si="9"/>
        <v>-188.86438120817112</v>
      </c>
    </row>
    <row r="149" spans="2:6" ht="12.75">
      <c r="B149">
        <f t="shared" si="11"/>
        <v>2.9999999999999933</v>
      </c>
      <c r="C149">
        <f t="shared" si="6"/>
        <v>2.9999999999999933</v>
      </c>
      <c r="D149">
        <f t="shared" si="7"/>
        <v>4.00007960769398</v>
      </c>
      <c r="E149">
        <f t="shared" si="8"/>
        <v>-31.41589997511317</v>
      </c>
      <c r="F149">
        <f t="shared" si="9"/>
        <v>-0.019642377989278485</v>
      </c>
    </row>
    <row r="150" spans="2:6" ht="12.75">
      <c r="B150">
        <f t="shared" si="11"/>
        <v>3.0249999999999932</v>
      </c>
      <c r="C150">
        <f t="shared" si="6"/>
        <v>3.0249999999999932</v>
      </c>
      <c r="D150">
        <f t="shared" si="7"/>
        <v>3.2347072967047046</v>
      </c>
      <c r="E150">
        <f t="shared" si="8"/>
        <v>-29.024989505399144</v>
      </c>
      <c r="F150">
        <f t="shared" si="9"/>
        <v>188.82808682119298</v>
      </c>
    </row>
    <row r="151" spans="2:6" ht="12.75">
      <c r="B151">
        <f t="shared" si="11"/>
        <v>3.049999999999993</v>
      </c>
      <c r="C151">
        <f t="shared" si="6"/>
        <v>3.049999999999993</v>
      </c>
      <c r="D151">
        <f t="shared" si="7"/>
        <v>2.585843668110785</v>
      </c>
      <c r="E151">
        <f t="shared" si="8"/>
        <v>-22.215294864279475</v>
      </c>
      <c r="F151">
        <f t="shared" si="9"/>
        <v>348.92849947071767</v>
      </c>
    </row>
    <row r="152" spans="2:6" ht="12.75">
      <c r="B152">
        <f t="shared" si="11"/>
        <v>3.074999999999993</v>
      </c>
      <c r="C152">
        <f t="shared" si="6"/>
        <v>3.074999999999993</v>
      </c>
      <c r="D152">
        <f t="shared" si="7"/>
        <v>2.152272162674489</v>
      </c>
      <c r="E152">
        <f t="shared" si="8"/>
        <v>-12.023528602044241</v>
      </c>
      <c r="F152">
        <f t="shared" si="9"/>
        <v>455.9077997034154</v>
      </c>
    </row>
    <row r="153" spans="2:6" ht="12.75">
      <c r="B153">
        <f t="shared" si="11"/>
        <v>3.099999999999993</v>
      </c>
      <c r="C153">
        <f t="shared" si="6"/>
        <v>3.099999999999993</v>
      </c>
      <c r="D153">
        <f t="shared" si="7"/>
        <v>2.0000000016917294</v>
      </c>
      <c r="E153">
        <f t="shared" si="8"/>
        <v>-0.0012921561327404708</v>
      </c>
      <c r="F153">
        <f t="shared" si="9"/>
        <v>493.4793859875831</v>
      </c>
    </row>
    <row r="154" spans="2:6" ht="12.75">
      <c r="B154">
        <f t="shared" si="11"/>
        <v>3.124999999999993</v>
      </c>
      <c r="C154">
        <f t="shared" si="6"/>
        <v>3.124999999999993</v>
      </c>
      <c r="D154">
        <f t="shared" si="7"/>
        <v>2.1522092026640474</v>
      </c>
      <c r="E154">
        <f t="shared" si="8"/>
        <v>12.02114100850871</v>
      </c>
      <c r="F154">
        <f t="shared" si="9"/>
        <v>455.9233344370757</v>
      </c>
    </row>
    <row r="155" spans="2:6" ht="12.75">
      <c r="B155">
        <f t="shared" si="11"/>
        <v>3.149999999999993</v>
      </c>
      <c r="C155">
        <f t="shared" si="6"/>
        <v>3.149999999999993</v>
      </c>
      <c r="D155">
        <f t="shared" si="7"/>
        <v>2.5857273331647743</v>
      </c>
      <c r="E155">
        <f t="shared" si="8"/>
        <v>22.213467478339723</v>
      </c>
      <c r="F155">
        <f t="shared" si="9"/>
        <v>348.95720391960504</v>
      </c>
    </row>
    <row r="156" spans="2:6" ht="12.75">
      <c r="B156">
        <f t="shared" si="11"/>
        <v>3.1749999999999927</v>
      </c>
      <c r="C156">
        <f t="shared" si="6"/>
        <v>3.1749999999999927</v>
      </c>
      <c r="D156">
        <f t="shared" si="7"/>
        <v>3.234555297734529</v>
      </c>
      <c r="E156">
        <f t="shared" si="8"/>
        <v>29.024000529535204</v>
      </c>
      <c r="F156">
        <f t="shared" si="9"/>
        <v>188.86559100046122</v>
      </c>
    </row>
    <row r="157" spans="2:6" ht="12.75">
      <c r="B157">
        <f t="shared" si="11"/>
        <v>3.1999999999999926</v>
      </c>
      <c r="C157">
        <f aca="true" t="shared" si="12" ref="C157:C220">IF(t&gt;B157,B157,C156)</f>
        <v>3.1999999999999926</v>
      </c>
      <c r="D157">
        <f aca="true" t="shared" si="13" ref="D157:D220">cmatch+ammatch*SIN(2*pi*fmatch*C157-phmatch)</f>
        <v>3.999915085126411</v>
      </c>
      <c r="E157">
        <f aca="true" t="shared" si="14" ref="E157:E220">2*pi*fmatch*ammatch*COS(2*pi*fmatch*C157-phmatch)</f>
        <v>31.415899971684315</v>
      </c>
      <c r="F157">
        <f aca="true" t="shared" si="15" ref="F157:F220">-4*pi^2*fmatch^2*ammatch*SIN(2*pi*fmatch*C157-phmatch)</f>
        <v>0.02095186985774075</v>
      </c>
    </row>
    <row r="158" spans="2:6" ht="12.75">
      <c r="B158">
        <f aca="true" t="shared" si="16" ref="B158:B189">B157+deltat</f>
        <v>3.2249999999999925</v>
      </c>
      <c r="C158">
        <f t="shared" si="12"/>
        <v>3.2249999999999925</v>
      </c>
      <c r="D158">
        <f t="shared" si="13"/>
        <v>4.765287800016484</v>
      </c>
      <c r="E158">
        <f t="shared" si="14"/>
        <v>29.025021404576304</v>
      </c>
      <c r="F158">
        <f t="shared" si="15"/>
        <v>-188.82687698768333</v>
      </c>
    </row>
    <row r="159" spans="2:6" ht="12.75">
      <c r="B159">
        <f t="shared" si="16"/>
        <v>3.2499999999999925</v>
      </c>
      <c r="C159">
        <f t="shared" si="12"/>
        <v>3.2499999999999925</v>
      </c>
      <c r="D159">
        <f t="shared" si="13"/>
        <v>5.4141525789896825</v>
      </c>
      <c r="E159">
        <f t="shared" si="14"/>
        <v>22.215353809710344</v>
      </c>
      <c r="F159">
        <f t="shared" si="15"/>
        <v>-348.9275734814384</v>
      </c>
    </row>
    <row r="160" spans="2:6" ht="12.75">
      <c r="B160">
        <f t="shared" si="16"/>
        <v>3.2749999999999924</v>
      </c>
      <c r="C160">
        <f t="shared" si="12"/>
        <v>3.2749999999999924</v>
      </c>
      <c r="D160">
        <f t="shared" si="13"/>
        <v>5.847725806149252</v>
      </c>
      <c r="E160">
        <f t="shared" si="14"/>
        <v>12.023605619836193</v>
      </c>
      <c r="F160">
        <f t="shared" si="15"/>
        <v>-455.9072985316083</v>
      </c>
    </row>
    <row r="161" spans="2:6" ht="12.75">
      <c r="B161">
        <f t="shared" si="16"/>
        <v>3.2999999999999923</v>
      </c>
      <c r="C161">
        <f t="shared" si="12"/>
        <v>3.2999999999999923</v>
      </c>
      <c r="D161">
        <f t="shared" si="13"/>
        <v>5.9999999980829415</v>
      </c>
      <c r="E161">
        <f t="shared" si="14"/>
        <v>0.0013755210444497178</v>
      </c>
      <c r="F161">
        <f t="shared" si="15"/>
        <v>-493.4793859319854</v>
      </c>
    </row>
    <row r="162" spans="2:6" ht="12.75">
      <c r="B162">
        <f t="shared" si="16"/>
        <v>3.324999999999992</v>
      </c>
      <c r="C162">
        <f t="shared" si="12"/>
        <v>3.324999999999992</v>
      </c>
      <c r="D162">
        <f t="shared" si="13"/>
        <v>5.847792828095858</v>
      </c>
      <c r="E162">
        <f t="shared" si="14"/>
        <v>-12.021063988007771</v>
      </c>
      <c r="F162">
        <f t="shared" si="15"/>
        <v>-455.92383550615165</v>
      </c>
    </row>
    <row r="163" spans="2:6" ht="12.75">
      <c r="B163">
        <f t="shared" si="16"/>
        <v>3.349999999999992</v>
      </c>
      <c r="C163">
        <f t="shared" si="12"/>
        <v>3.349999999999992</v>
      </c>
      <c r="D163">
        <f t="shared" si="13"/>
        <v>5.414276419416094</v>
      </c>
      <c r="E163">
        <f t="shared" si="14"/>
        <v>-22.213408527903304</v>
      </c>
      <c r="F163">
        <f t="shared" si="15"/>
        <v>-348.9581298302573</v>
      </c>
    </row>
    <row r="164" spans="2:6" ht="12.75">
      <c r="B164">
        <f t="shared" si="16"/>
        <v>3.374999999999992</v>
      </c>
      <c r="C164">
        <f t="shared" si="12"/>
        <v>3.374999999999992</v>
      </c>
      <c r="D164">
        <f t="shared" si="13"/>
        <v>4.765449605371822</v>
      </c>
      <c r="E164">
        <f t="shared" si="14"/>
        <v>-29.02396862381798</v>
      </c>
      <c r="F164">
        <f t="shared" si="15"/>
        <v>-188.86680079141817</v>
      </c>
    </row>
    <row r="165" spans="2:6" ht="12.75">
      <c r="B165">
        <f t="shared" si="16"/>
        <v>3.399999999999992</v>
      </c>
      <c r="C165">
        <f t="shared" si="12"/>
        <v>3.399999999999992</v>
      </c>
      <c r="D165">
        <f t="shared" si="13"/>
        <v>4.000090222053197</v>
      </c>
      <c r="E165">
        <f t="shared" si="14"/>
        <v>-31.415899968034246</v>
      </c>
      <c r="F165">
        <f t="shared" si="15"/>
        <v>-0.022261361726055483</v>
      </c>
    </row>
    <row r="166" spans="2:6" ht="12.75">
      <c r="B166">
        <f t="shared" si="16"/>
        <v>3.424999999999992</v>
      </c>
      <c r="C166">
        <f t="shared" si="12"/>
        <v>3.424999999999992</v>
      </c>
      <c r="D166">
        <f t="shared" si="13"/>
        <v>3.2347171032677298</v>
      </c>
      <c r="E166">
        <f t="shared" si="14"/>
        <v>-29.025053303549168</v>
      </c>
      <c r="F166">
        <f t="shared" si="15"/>
        <v>188.8256671528408</v>
      </c>
    </row>
    <row r="167" spans="2:6" ht="12.75">
      <c r="B167">
        <f t="shared" si="16"/>
        <v>3.4499999999999917</v>
      </c>
      <c r="C167">
        <f t="shared" si="12"/>
        <v>3.4499999999999917</v>
      </c>
      <c r="D167">
        <f t="shared" si="13"/>
        <v>2.5858511739197976</v>
      </c>
      <c r="E167">
        <f t="shared" si="14"/>
        <v>-22.215412754984627</v>
      </c>
      <c r="F167">
        <f t="shared" si="15"/>
        <v>348.9266474897046</v>
      </c>
    </row>
    <row r="168" spans="2:6" ht="12.75">
      <c r="B168">
        <f t="shared" si="16"/>
        <v>3.4749999999999917</v>
      </c>
      <c r="C168">
        <f t="shared" si="12"/>
        <v>3.4749999999999917</v>
      </c>
      <c r="D168">
        <f t="shared" si="13"/>
        <v>2.1522762250400187</v>
      </c>
      <c r="E168">
        <f t="shared" si="14"/>
        <v>-12.023682637543484</v>
      </c>
      <c r="F168">
        <f t="shared" si="15"/>
        <v>455.9067973565909</v>
      </c>
    </row>
    <row r="169" spans="2:6" ht="12.75">
      <c r="B169">
        <f t="shared" si="16"/>
        <v>3.4999999999999916</v>
      </c>
      <c r="C169">
        <f t="shared" si="12"/>
        <v>3.4999999999999916</v>
      </c>
      <c r="D169">
        <f t="shared" si="13"/>
        <v>2.0000000021564714</v>
      </c>
      <c r="E169">
        <f t="shared" si="14"/>
        <v>-0.001458885956372503</v>
      </c>
      <c r="F169">
        <f t="shared" si="15"/>
        <v>493.4793858729129</v>
      </c>
    </row>
    <row r="170" spans="2:6" ht="12.75">
      <c r="B170">
        <f t="shared" si="16"/>
        <v>3.5249999999999915</v>
      </c>
      <c r="C170">
        <f t="shared" si="12"/>
        <v>3.5249999999999915</v>
      </c>
      <c r="D170">
        <f t="shared" si="13"/>
        <v>2.152205141157254</v>
      </c>
      <c r="E170">
        <f t="shared" si="14"/>
        <v>12.020986967422393</v>
      </c>
      <c r="F170">
        <f t="shared" si="15"/>
        <v>455.92433657201593</v>
      </c>
    </row>
    <row r="171" spans="2:6" ht="12.75">
      <c r="B171">
        <f t="shared" si="16"/>
        <v>3.5499999999999914</v>
      </c>
      <c r="C171">
        <f t="shared" si="12"/>
        <v>3.5499999999999914</v>
      </c>
      <c r="D171">
        <f t="shared" si="13"/>
        <v>2.5857198280129956</v>
      </c>
      <c r="E171">
        <f t="shared" si="14"/>
        <v>22.213349577310463</v>
      </c>
      <c r="F171">
        <f t="shared" si="15"/>
        <v>348.9590557384524</v>
      </c>
    </row>
    <row r="172" spans="2:6" ht="12.75">
      <c r="B172">
        <f t="shared" si="16"/>
        <v>3.5749999999999913</v>
      </c>
      <c r="C172">
        <f t="shared" si="12"/>
        <v>3.5749999999999913</v>
      </c>
      <c r="D172">
        <f t="shared" si="13"/>
        <v>3.2345454915272027</v>
      </c>
      <c r="E172">
        <f t="shared" si="14"/>
        <v>29.02393671789629</v>
      </c>
      <c r="F172">
        <f t="shared" si="15"/>
        <v>188.86801058104842</v>
      </c>
    </row>
    <row r="173" spans="2:6" ht="12.75">
      <c r="B173">
        <f t="shared" si="16"/>
        <v>3.599999999999991</v>
      </c>
      <c r="C173">
        <f t="shared" si="12"/>
        <v>3.599999999999991</v>
      </c>
      <c r="D173">
        <f t="shared" si="13"/>
        <v>3.999904470767209</v>
      </c>
      <c r="E173">
        <f t="shared" si="14"/>
        <v>31.415899964162964</v>
      </c>
      <c r="F173">
        <f t="shared" si="15"/>
        <v>0.02357085359070708</v>
      </c>
    </row>
    <row r="174" spans="2:6" ht="12.75">
      <c r="B174">
        <f t="shared" si="16"/>
        <v>3.624999999999991</v>
      </c>
      <c r="C174">
        <f t="shared" si="12"/>
        <v>3.624999999999991</v>
      </c>
      <c r="D174">
        <f t="shared" si="13"/>
        <v>4.765277993442668</v>
      </c>
      <c r="E174">
        <f t="shared" si="14"/>
        <v>29.025085202317655</v>
      </c>
      <c r="F174">
        <f t="shared" si="15"/>
        <v>-188.82445731666866</v>
      </c>
    </row>
    <row r="175" spans="2:6" ht="12.75">
      <c r="B175">
        <f t="shared" si="16"/>
        <v>3.649999999999991</v>
      </c>
      <c r="C175">
        <f t="shared" si="12"/>
        <v>3.649999999999991</v>
      </c>
      <c r="D175">
        <f t="shared" si="13"/>
        <v>5.414145073160754</v>
      </c>
      <c r="E175">
        <f t="shared" si="14"/>
        <v>22.215471700102636</v>
      </c>
      <c r="F175">
        <f t="shared" si="15"/>
        <v>-348.92572149551137</v>
      </c>
    </row>
    <row r="176" spans="2:6" ht="12.75">
      <c r="B176">
        <f t="shared" si="16"/>
        <v>3.674999999999991</v>
      </c>
      <c r="C176">
        <f t="shared" si="12"/>
        <v>3.674999999999991</v>
      </c>
      <c r="D176">
        <f t="shared" si="13"/>
        <v>5.847721743757706</v>
      </c>
      <c r="E176">
        <f t="shared" si="14"/>
        <v>12.023759655165902</v>
      </c>
      <c r="F176">
        <f t="shared" si="15"/>
        <v>-455.9062961783646</v>
      </c>
    </row>
    <row r="177" spans="2:6" ht="12.75">
      <c r="B177">
        <f t="shared" si="16"/>
        <v>3.699999999999991</v>
      </c>
      <c r="C177">
        <f t="shared" si="12"/>
        <v>3.699999999999991</v>
      </c>
      <c r="D177">
        <f t="shared" si="13"/>
        <v>5.9999999975900336</v>
      </c>
      <c r="E177">
        <f t="shared" si="14"/>
        <v>0.0015422508682850149</v>
      </c>
      <c r="F177">
        <f t="shared" si="15"/>
        <v>-493.4793858103655</v>
      </c>
    </row>
    <row r="178" spans="2:6" ht="12.75">
      <c r="B178">
        <f t="shared" si="16"/>
        <v>3.7249999999999908</v>
      </c>
      <c r="C178">
        <f t="shared" si="12"/>
        <v>3.7249999999999908</v>
      </c>
      <c r="D178">
        <f t="shared" si="13"/>
        <v>5.847796889576629</v>
      </c>
      <c r="E178">
        <f t="shared" si="14"/>
        <v>-12.020909946752163</v>
      </c>
      <c r="F178">
        <f t="shared" si="15"/>
        <v>-455.9248376346711</v>
      </c>
    </row>
    <row r="179" spans="2:6" ht="12.75">
      <c r="B179">
        <f t="shared" si="16"/>
        <v>3.7499999999999907</v>
      </c>
      <c r="C179">
        <f t="shared" si="12"/>
        <v>3.7499999999999907</v>
      </c>
      <c r="D179">
        <f t="shared" si="13"/>
        <v>5.414283924547945</v>
      </c>
      <c r="E179">
        <f t="shared" si="14"/>
        <v>-22.213290626561367</v>
      </c>
      <c r="F179">
        <f t="shared" si="15"/>
        <v>-348.9599816441877</v>
      </c>
    </row>
    <row r="180" spans="2:6" ht="12.75">
      <c r="B180">
        <f t="shared" si="16"/>
        <v>3.7749999999999906</v>
      </c>
      <c r="C180">
        <f t="shared" si="12"/>
        <v>3.7749999999999906</v>
      </c>
      <c r="D180">
        <f t="shared" si="13"/>
        <v>4.765459411568382</v>
      </c>
      <c r="E180">
        <f t="shared" si="14"/>
        <v>-29.023904811770233</v>
      </c>
      <c r="F180">
        <f t="shared" si="15"/>
        <v>-188.86922036934874</v>
      </c>
    </row>
    <row r="181" spans="2:6" ht="12.75">
      <c r="B181">
        <f t="shared" si="16"/>
        <v>3.7999999999999905</v>
      </c>
      <c r="C181">
        <f t="shared" si="12"/>
        <v>3.7999999999999905</v>
      </c>
      <c r="D181">
        <f t="shared" si="13"/>
        <v>4.000100836412398</v>
      </c>
      <c r="E181">
        <f t="shared" si="14"/>
        <v>-31.415899960070462</v>
      </c>
      <c r="F181">
        <f t="shared" si="15"/>
        <v>-0.024880345458699084</v>
      </c>
    </row>
    <row r="182" spans="2:6" ht="12.75">
      <c r="B182">
        <f t="shared" si="16"/>
        <v>3.8249999999999904</v>
      </c>
      <c r="C182">
        <f t="shared" si="12"/>
        <v>3.8249999999999904</v>
      </c>
      <c r="D182">
        <f t="shared" si="13"/>
        <v>3.23472690985231</v>
      </c>
      <c r="E182">
        <f t="shared" si="14"/>
        <v>-29.025117100881666</v>
      </c>
      <c r="F182">
        <f t="shared" si="15"/>
        <v>188.82324747917016</v>
      </c>
    </row>
    <row r="183" spans="2:6" ht="12.75">
      <c r="B183">
        <f t="shared" si="16"/>
        <v>3.8499999999999903</v>
      </c>
      <c r="C183">
        <f t="shared" si="12"/>
        <v>3.8499999999999903</v>
      </c>
      <c r="D183">
        <f t="shared" si="13"/>
        <v>2.585858679768652</v>
      </c>
      <c r="E183">
        <f t="shared" si="14"/>
        <v>-22.215530645064216</v>
      </c>
      <c r="F183">
        <f t="shared" si="15"/>
        <v>348.92479549886116</v>
      </c>
    </row>
    <row r="184" spans="2:6" ht="12.75">
      <c r="B184">
        <f t="shared" si="16"/>
        <v>3.8749999999999902</v>
      </c>
      <c r="C184">
        <f t="shared" si="12"/>
        <v>3.8749999999999902</v>
      </c>
      <c r="D184">
        <f t="shared" si="13"/>
        <v>2.1522802874575864</v>
      </c>
      <c r="E184">
        <f t="shared" si="14"/>
        <v>-12.02383667270386</v>
      </c>
      <c r="F184">
        <f t="shared" si="15"/>
        <v>455.9057949969266</v>
      </c>
    </row>
    <row r="185" spans="2:6" ht="12.75">
      <c r="B185">
        <f t="shared" si="16"/>
        <v>3.89999999999999</v>
      </c>
      <c r="C185">
        <f t="shared" si="12"/>
        <v>3.89999999999999</v>
      </c>
      <c r="D185">
        <f t="shared" si="13"/>
        <v>2.0000000026775453</v>
      </c>
      <c r="E185">
        <f t="shared" si="14"/>
        <v>-0.0016256157799634436</v>
      </c>
      <c r="F185">
        <f t="shared" si="15"/>
        <v>493.4793857443433</v>
      </c>
    </row>
    <row r="186" spans="2:6" ht="12.75">
      <c r="B186">
        <f t="shared" si="16"/>
        <v>3.92499999999999</v>
      </c>
      <c r="C186">
        <f t="shared" si="12"/>
        <v>3.92499999999999</v>
      </c>
      <c r="D186">
        <f t="shared" si="13"/>
        <v>2.1522010797024995</v>
      </c>
      <c r="E186">
        <f t="shared" si="14"/>
        <v>12.020832925997286</v>
      </c>
      <c r="F186">
        <f t="shared" si="15"/>
        <v>455.9253386941159</v>
      </c>
    </row>
    <row r="187" spans="2:6" ht="12.75">
      <c r="B187">
        <f t="shared" si="16"/>
        <v>3.94999999999999</v>
      </c>
      <c r="C187">
        <f t="shared" si="12"/>
        <v>3.94999999999999</v>
      </c>
      <c r="D187">
        <f t="shared" si="13"/>
        <v>2.585712322901062</v>
      </c>
      <c r="E187">
        <f t="shared" si="14"/>
        <v>22.213231675655695</v>
      </c>
      <c r="F187">
        <f t="shared" si="15"/>
        <v>348.96090754746837</v>
      </c>
    </row>
    <row r="188" spans="2:6" ht="12.75">
      <c r="B188">
        <f t="shared" si="16"/>
        <v>3.97499999999999</v>
      </c>
      <c r="C188">
        <f t="shared" si="12"/>
        <v>3.97499999999999</v>
      </c>
      <c r="D188">
        <f t="shared" si="13"/>
        <v>3.234535685341436</v>
      </c>
      <c r="E188">
        <f t="shared" si="14"/>
        <v>29.023872905439887</v>
      </c>
      <c r="F188">
        <f t="shared" si="15"/>
        <v>188.87043015631593</v>
      </c>
    </row>
    <row r="189" spans="2:6" ht="12.75">
      <c r="B189">
        <f t="shared" si="16"/>
        <v>3.99999999999999</v>
      </c>
      <c r="C189">
        <f t="shared" si="12"/>
        <v>3.99999999999999</v>
      </c>
      <c r="D189">
        <f t="shared" si="13"/>
        <v>3.9998938564079958</v>
      </c>
      <c r="E189">
        <f t="shared" si="14"/>
        <v>31.415899955756743</v>
      </c>
      <c r="F189">
        <f t="shared" si="15"/>
        <v>0.02618983732651589</v>
      </c>
    </row>
    <row r="190" spans="2:6" ht="12.75">
      <c r="B190">
        <f aca="true" t="shared" si="17" ref="B190:B221">B189+deltat</f>
        <v>4.02499999999999</v>
      </c>
      <c r="C190">
        <f t="shared" si="12"/>
        <v>4.02499999999999</v>
      </c>
      <c r="D190">
        <f t="shared" si="13"/>
        <v>4.76526818684731</v>
      </c>
      <c r="E190">
        <f t="shared" si="14"/>
        <v>29.025148999241388</v>
      </c>
      <c r="F190">
        <f t="shared" si="15"/>
        <v>-188.82203764033878</v>
      </c>
    </row>
    <row r="191" spans="2:6" ht="12.75">
      <c r="B191">
        <f t="shared" si="17"/>
        <v>4.04999999999999</v>
      </c>
      <c r="C191">
        <f t="shared" si="12"/>
        <v>4.04999999999999</v>
      </c>
      <c r="D191">
        <f t="shared" si="13"/>
        <v>5.414137567292005</v>
      </c>
      <c r="E191">
        <f t="shared" si="14"/>
        <v>22.215589589869047</v>
      </c>
      <c r="F191">
        <f t="shared" si="15"/>
        <v>-348.9238694997589</v>
      </c>
    </row>
    <row r="192" spans="2:6" ht="12.75">
      <c r="B192">
        <f t="shared" si="17"/>
        <v>4.07499999999999</v>
      </c>
      <c r="C192">
        <f t="shared" si="12"/>
        <v>4.07499999999999</v>
      </c>
      <c r="D192">
        <f t="shared" si="13"/>
        <v>5.847717681314127</v>
      </c>
      <c r="E192">
        <f t="shared" si="14"/>
        <v>12.023913690156533</v>
      </c>
      <c r="F192">
        <f t="shared" si="15"/>
        <v>-455.90529381228237</v>
      </c>
    </row>
    <row r="193" spans="2:6" ht="12.75">
      <c r="B193">
        <f t="shared" si="17"/>
        <v>4.099999999999991</v>
      </c>
      <c r="C193">
        <f t="shared" si="12"/>
        <v>4.099999999999991</v>
      </c>
      <c r="D193">
        <f t="shared" si="13"/>
        <v>5.999999997040794</v>
      </c>
      <c r="E193">
        <f t="shared" si="14"/>
        <v>0.0017089806909607555</v>
      </c>
      <c r="F193">
        <f t="shared" si="15"/>
        <v>-493.47938567484624</v>
      </c>
    </row>
    <row r="194" spans="2:6" ht="12.75">
      <c r="B194">
        <f t="shared" si="17"/>
        <v>4.124999999999991</v>
      </c>
      <c r="C194">
        <f t="shared" si="12"/>
        <v>4.124999999999991</v>
      </c>
      <c r="D194">
        <f t="shared" si="13"/>
        <v>5.847800951005338</v>
      </c>
      <c r="E194">
        <f t="shared" si="14"/>
        <v>-12.02075590515859</v>
      </c>
      <c r="F194">
        <f t="shared" si="15"/>
        <v>-455.9258397503449</v>
      </c>
    </row>
    <row r="195" spans="2:6" ht="12.75">
      <c r="B195">
        <f t="shared" si="17"/>
        <v>4.1499999999999915</v>
      </c>
      <c r="C195">
        <f t="shared" si="12"/>
        <v>4.1499999999999915</v>
      </c>
      <c r="D195">
        <f t="shared" si="13"/>
        <v>5.414291429639921</v>
      </c>
      <c r="E195">
        <f t="shared" si="14"/>
        <v>-22.2131727245944</v>
      </c>
      <c r="F195">
        <f t="shared" si="15"/>
        <v>-348.9618334482793</v>
      </c>
    </row>
    <row r="196" spans="2:6" ht="12.75">
      <c r="B196">
        <f t="shared" si="17"/>
        <v>4.174999999999992</v>
      </c>
      <c r="C196">
        <f t="shared" si="12"/>
        <v>4.174999999999992</v>
      </c>
      <c r="D196">
        <f t="shared" si="13"/>
        <v>4.76546921774329</v>
      </c>
      <c r="E196">
        <f t="shared" si="14"/>
        <v>-29.023840998905595</v>
      </c>
      <c r="F196">
        <f t="shared" si="15"/>
        <v>-188.87163994193696</v>
      </c>
    </row>
    <row r="197" spans="2:6" ht="12.75">
      <c r="B197">
        <f t="shared" si="17"/>
        <v>4.199999999999992</v>
      </c>
      <c r="C197">
        <f t="shared" si="12"/>
        <v>4.199999999999992</v>
      </c>
      <c r="D197">
        <f t="shared" si="13"/>
        <v>4.000111450771496</v>
      </c>
      <c r="E197">
        <f t="shared" si="14"/>
        <v>-31.41589995122181</v>
      </c>
      <c r="F197">
        <f t="shared" si="15"/>
        <v>-0.027499329166097226</v>
      </c>
    </row>
    <row r="198" spans="2:6" ht="12.75">
      <c r="B198">
        <f t="shared" si="17"/>
        <v>4.2249999999999925</v>
      </c>
      <c r="C198">
        <f t="shared" si="12"/>
        <v>4.2249999999999925</v>
      </c>
      <c r="D198">
        <f t="shared" si="13"/>
        <v>3.2347367164583396</v>
      </c>
      <c r="E198">
        <f t="shared" si="14"/>
        <v>-29.02518089739596</v>
      </c>
      <c r="F198">
        <f t="shared" si="15"/>
        <v>188.82082780020698</v>
      </c>
    </row>
    <row r="199" spans="2:6" ht="12.75">
      <c r="B199">
        <f t="shared" si="17"/>
        <v>4.249999999999993</v>
      </c>
      <c r="C199">
        <f t="shared" si="12"/>
        <v>4.249999999999993</v>
      </c>
      <c r="D199">
        <f t="shared" si="13"/>
        <v>2.5858661856572462</v>
      </c>
      <c r="E199">
        <f t="shared" si="14"/>
        <v>-22.21564853451666</v>
      </c>
      <c r="F199">
        <f t="shared" si="15"/>
        <v>348.9229434982121</v>
      </c>
    </row>
    <row r="200" spans="2:6" ht="12.75">
      <c r="B200">
        <f t="shared" si="17"/>
        <v>4.274999999999993</v>
      </c>
      <c r="C200">
        <f t="shared" si="12"/>
        <v>4.274999999999993</v>
      </c>
      <c r="D200">
        <f t="shared" si="13"/>
        <v>2.1522843499271485</v>
      </c>
      <c r="E200">
        <f t="shared" si="14"/>
        <v>-12.023990707523716</v>
      </c>
      <c r="F200">
        <f t="shared" si="15"/>
        <v>455.90479262443324</v>
      </c>
    </row>
    <row r="201" spans="2:6" ht="12.75">
      <c r="B201">
        <f t="shared" si="17"/>
        <v>4.299999999999994</v>
      </c>
      <c r="C201">
        <f t="shared" si="12"/>
        <v>4.299999999999994</v>
      </c>
      <c r="D201">
        <f t="shared" si="13"/>
        <v>2.0000000032549514</v>
      </c>
      <c r="E201">
        <f t="shared" si="14"/>
        <v>-0.0017923456012763632</v>
      </c>
      <c r="F201">
        <f t="shared" si="15"/>
        <v>493.47938560187424</v>
      </c>
    </row>
    <row r="202" spans="2:6" ht="12.75">
      <c r="B202">
        <f t="shared" si="17"/>
        <v>4.324999999999994</v>
      </c>
      <c r="C202">
        <f t="shared" si="12"/>
        <v>4.324999999999994</v>
      </c>
      <c r="D202">
        <f t="shared" si="13"/>
        <v>2.1521970182998618</v>
      </c>
      <c r="E202">
        <f t="shared" si="14"/>
        <v>12.020678884236279</v>
      </c>
      <c r="F202">
        <f t="shared" si="15"/>
        <v>455.92634080335677</v>
      </c>
    </row>
    <row r="203" spans="2:6" ht="12.75">
      <c r="B203">
        <f t="shared" si="17"/>
        <v>4.349999999999994</v>
      </c>
      <c r="C203">
        <f t="shared" si="12"/>
        <v>4.349999999999994</v>
      </c>
      <c r="D203">
        <f t="shared" si="13"/>
        <v>2.585704817829094</v>
      </c>
      <c r="E203">
        <f t="shared" si="14"/>
        <v>22.213113773377323</v>
      </c>
      <c r="F203">
        <f t="shared" si="15"/>
        <v>348.9627593466232</v>
      </c>
    </row>
    <row r="204" spans="2:6" ht="12.75">
      <c r="B204">
        <f t="shared" si="17"/>
        <v>4.374999999999995</v>
      </c>
      <c r="C204">
        <f t="shared" si="12"/>
        <v>4.374999999999995</v>
      </c>
      <c r="D204">
        <f t="shared" si="13"/>
        <v>3.2345258791774136</v>
      </c>
      <c r="E204">
        <f t="shared" si="14"/>
        <v>29.023809092167188</v>
      </c>
      <c r="F204">
        <f t="shared" si="15"/>
        <v>188.87284972621833</v>
      </c>
    </row>
    <row r="205" spans="2:6" ht="12.75">
      <c r="B205">
        <f t="shared" si="17"/>
        <v>4.399999999999995</v>
      </c>
      <c r="C205">
        <f t="shared" si="12"/>
        <v>4.399999999999995</v>
      </c>
      <c r="D205">
        <f t="shared" si="13"/>
        <v>3.9998832420489987</v>
      </c>
      <c r="E205">
        <f t="shared" si="14"/>
        <v>31.41589994646566</v>
      </c>
      <c r="F205">
        <f t="shared" si="15"/>
        <v>0.028808821008991306</v>
      </c>
    </row>
    <row r="206" spans="2:6" ht="12.75">
      <c r="B206">
        <f t="shared" si="17"/>
        <v>4.424999999999995</v>
      </c>
      <c r="C206">
        <f t="shared" si="12"/>
        <v>4.424999999999995</v>
      </c>
      <c r="D206">
        <f t="shared" si="13"/>
        <v>4.765258380230595</v>
      </c>
      <c r="E206">
        <f t="shared" si="14"/>
        <v>29.025212795346317</v>
      </c>
      <c r="F206">
        <f t="shared" si="15"/>
        <v>-188.81961795873912</v>
      </c>
    </row>
    <row r="207" spans="2:6" ht="12.75">
      <c r="B207">
        <f t="shared" si="17"/>
        <v>4.449999999999996</v>
      </c>
      <c r="C207">
        <f t="shared" si="12"/>
        <v>4.449999999999996</v>
      </c>
      <c r="D207">
        <f t="shared" si="13"/>
        <v>5.414130061383565</v>
      </c>
      <c r="E207">
        <f t="shared" si="14"/>
        <v>22.215707479007524</v>
      </c>
      <c r="F207">
        <f t="shared" si="15"/>
        <v>-348.92201749421326</v>
      </c>
    </row>
    <row r="208" spans="2:6" ht="12.75">
      <c r="B208">
        <f t="shared" si="17"/>
        <v>4.474999999999996</v>
      </c>
      <c r="C208">
        <f t="shared" si="12"/>
        <v>4.474999999999996</v>
      </c>
      <c r="D208">
        <f t="shared" si="13"/>
        <v>5.8477136188185765</v>
      </c>
      <c r="E208">
        <f t="shared" si="14"/>
        <v>12.024067724805818</v>
      </c>
      <c r="F208">
        <f t="shared" si="15"/>
        <v>-455.9042914333765</v>
      </c>
    </row>
    <row r="209" spans="2:6" ht="12.75">
      <c r="B209">
        <f t="shared" si="17"/>
        <v>4.4999999999999964</v>
      </c>
      <c r="C209">
        <f t="shared" si="12"/>
        <v>4.4999999999999964</v>
      </c>
      <c r="D209">
        <f t="shared" si="13"/>
        <v>5.999999996435221</v>
      </c>
      <c r="E209">
        <f t="shared" si="14"/>
        <v>0.0018757105111329034</v>
      </c>
      <c r="F209">
        <f t="shared" si="15"/>
        <v>-493.4793855254275</v>
      </c>
    </row>
    <row r="210" spans="2:6" ht="12.75">
      <c r="B210">
        <f t="shared" si="17"/>
        <v>4.524999999999997</v>
      </c>
      <c r="C210">
        <f t="shared" si="12"/>
        <v>4.524999999999997</v>
      </c>
      <c r="D210">
        <f t="shared" si="13"/>
        <v>5.847805012381927</v>
      </c>
      <c r="E210">
        <f t="shared" si="14"/>
        <v>-12.020601863229324</v>
      </c>
      <c r="F210">
        <f t="shared" si="15"/>
        <v>-455.92684185315824</v>
      </c>
    </row>
    <row r="211" spans="2:6" ht="12.75">
      <c r="B211">
        <f t="shared" si="17"/>
        <v>4.549999999999997</v>
      </c>
      <c r="C211">
        <f t="shared" si="12"/>
        <v>4.549999999999997</v>
      </c>
      <c r="D211">
        <f t="shared" si="13"/>
        <v>5.414298934691952</v>
      </c>
      <c r="E211">
        <f t="shared" si="14"/>
        <v>-22.213054822003514</v>
      </c>
      <c r="F211">
        <f t="shared" si="15"/>
        <v>-348.9636852425148</v>
      </c>
    </row>
    <row r="212" spans="2:6" ht="12.75">
      <c r="B212">
        <f t="shared" si="17"/>
        <v>4.5749999999999975</v>
      </c>
      <c r="C212">
        <f t="shared" si="12"/>
        <v>4.5749999999999975</v>
      </c>
      <c r="D212">
        <f t="shared" si="13"/>
        <v>4.765479023896519</v>
      </c>
      <c r="E212">
        <f t="shared" si="14"/>
        <v>-29.023777185224237</v>
      </c>
      <c r="F212">
        <f t="shared" si="15"/>
        <v>-188.87405950917622</v>
      </c>
    </row>
    <row r="213" spans="2:6" ht="12.75">
      <c r="B213">
        <f t="shared" si="17"/>
        <v>4.599999999999998</v>
      </c>
      <c r="C213">
        <f t="shared" si="12"/>
        <v>4.599999999999998</v>
      </c>
      <c r="D213">
        <f t="shared" si="13"/>
        <v>4.000122065130477</v>
      </c>
      <c r="E213">
        <f t="shared" si="14"/>
        <v>-31.415899941488295</v>
      </c>
      <c r="F213">
        <f t="shared" si="15"/>
        <v>-0.030118312844669766</v>
      </c>
    </row>
    <row r="214" spans="2:6" ht="12.75">
      <c r="B214">
        <f t="shared" si="17"/>
        <v>4.624999999999998</v>
      </c>
      <c r="C214">
        <f t="shared" si="12"/>
        <v>4.624999999999998</v>
      </c>
      <c r="D214">
        <f t="shared" si="13"/>
        <v>3.2347465230858323</v>
      </c>
      <c r="E214">
        <f t="shared" si="14"/>
        <v>-29.02524469309212</v>
      </c>
      <c r="F214">
        <f t="shared" si="15"/>
        <v>188.81840811594813</v>
      </c>
    </row>
    <row r="215" spans="2:6" ht="12.75">
      <c r="B215">
        <f t="shared" si="17"/>
        <v>4.649999999999999</v>
      </c>
      <c r="C215">
        <f t="shared" si="12"/>
        <v>4.649999999999999</v>
      </c>
      <c r="D215">
        <f t="shared" si="13"/>
        <v>2.585873691585581</v>
      </c>
      <c r="E215">
        <f t="shared" si="14"/>
        <v>-22.215766423341954</v>
      </c>
      <c r="F215">
        <f t="shared" si="15"/>
        <v>348.9210914877575</v>
      </c>
    </row>
    <row r="216" spans="2:6" ht="12.75">
      <c r="B216">
        <f t="shared" si="17"/>
        <v>4.674999999999999</v>
      </c>
      <c r="C216">
        <f t="shared" si="12"/>
        <v>4.674999999999999</v>
      </c>
      <c r="D216">
        <f t="shared" si="13"/>
        <v>2.152288412448721</v>
      </c>
      <c r="E216">
        <f t="shared" si="14"/>
        <v>-12.024144742003664</v>
      </c>
      <c r="F216">
        <f t="shared" si="15"/>
        <v>455.90379023910685</v>
      </c>
    </row>
    <row r="217" spans="2:6" ht="12.75">
      <c r="B217">
        <f t="shared" si="17"/>
        <v>4.699999999999999</v>
      </c>
      <c r="C217">
        <f t="shared" si="12"/>
        <v>4.699999999999999</v>
      </c>
      <c r="D217">
        <f t="shared" si="13"/>
        <v>2.00000000388869</v>
      </c>
      <c r="E217">
        <f t="shared" si="14"/>
        <v>-0.0019590754214226826</v>
      </c>
      <c r="F217">
        <f t="shared" si="15"/>
        <v>493.47938544550584</v>
      </c>
    </row>
    <row r="218" spans="2:6" ht="12.75">
      <c r="B218">
        <f t="shared" si="17"/>
        <v>4.725</v>
      </c>
      <c r="C218">
        <f t="shared" si="12"/>
        <v>4.725</v>
      </c>
      <c r="D218">
        <f t="shared" si="13"/>
        <v>2.1521929569492855</v>
      </c>
      <c r="E218">
        <f t="shared" si="14"/>
        <v>12.020524842137315</v>
      </c>
      <c r="F218">
        <f t="shared" si="15"/>
        <v>455.9273428997519</v>
      </c>
    </row>
    <row r="219" spans="2:6" ht="12.75">
      <c r="B219">
        <f t="shared" si="17"/>
        <v>4.75</v>
      </c>
      <c r="C219">
        <f t="shared" si="12"/>
        <v>4.75</v>
      </c>
      <c r="D219">
        <f t="shared" si="13"/>
        <v>2.585697312796981</v>
      </c>
      <c r="E219">
        <f t="shared" si="14"/>
        <v>22.212995870473605</v>
      </c>
      <c r="F219">
        <f t="shared" si="15"/>
        <v>348.9646111359442</v>
      </c>
    </row>
    <row r="220" spans="2:6" ht="12.75">
      <c r="B220">
        <f t="shared" si="17"/>
        <v>4.775</v>
      </c>
      <c r="C220">
        <f t="shared" si="12"/>
        <v>4.775</v>
      </c>
      <c r="D220">
        <f t="shared" si="13"/>
        <v>3.234516073034965</v>
      </c>
      <c r="E220">
        <f t="shared" si="14"/>
        <v>29.02374527807708</v>
      </c>
      <c r="F220">
        <f t="shared" si="15"/>
        <v>188.87526929079766</v>
      </c>
    </row>
    <row r="221" spans="2:6" ht="12.75">
      <c r="B221">
        <f t="shared" si="17"/>
        <v>4.800000000000001</v>
      </c>
      <c r="C221">
        <f>IF(t&gt;B221,B221,C220)</f>
        <v>4.800000000000001</v>
      </c>
      <c r="D221">
        <f>cmatch+ammatch*SIN(2*pi*fmatch*C221-phmatch)</f>
        <v>3.999872627690048</v>
      </c>
      <c r="E221">
        <f aca="true" t="shared" si="18" ref="E221:E229">2*pi*fmatch*ammatch*COS(2*pi*fmatch*C221-phmatch)</f>
        <v>31.415899936289712</v>
      </c>
      <c r="F221">
        <f aca="true" t="shared" si="19" ref="F221:F229">-4*pi^2*fmatch^2*ammatch*SIN(2*pi*fmatch*C221-phmatch)</f>
        <v>0.031427804680136145</v>
      </c>
    </row>
    <row r="222" spans="2:6" ht="12.75">
      <c r="B222">
        <f aca="true" t="shared" si="20" ref="B222:B229">B221+deltat</f>
        <v>4.825000000000001</v>
      </c>
      <c r="C222">
        <f>IF(t&gt;B222,B222,C221)</f>
        <v>4.825000000000001</v>
      </c>
      <c r="D222">
        <f>cmatch+ammatch*SIN(2*pi*fmatch*C222-phmatch)</f>
        <v>4.765248573592325</v>
      </c>
      <c r="E222">
        <f t="shared" si="18"/>
        <v>29.025276590633716</v>
      </c>
      <c r="F222">
        <f t="shared" si="19"/>
        <v>-188.8171982718211</v>
      </c>
    </row>
    <row r="223" spans="2:6" ht="12.75">
      <c r="B223">
        <f t="shared" si="20"/>
        <v>4.850000000000001</v>
      </c>
      <c r="C223">
        <f>IF(t&gt;B223,B223,C222)</f>
        <v>4.850000000000001</v>
      </c>
      <c r="D223">
        <f>cmatch+ammatch*SIN(2*pi*fmatch*C223-phmatch)</f>
        <v>5.414122555435295</v>
      </c>
      <c r="E223">
        <f t="shared" si="18"/>
        <v>22.215825367520267</v>
      </c>
      <c r="F223">
        <f t="shared" si="19"/>
        <v>-348.9201654788399</v>
      </c>
    </row>
    <row r="224" spans="2:6" ht="12.75">
      <c r="B224">
        <f t="shared" si="20"/>
        <v>4.875000000000002</v>
      </c>
      <c r="C224">
        <f>IF(t&gt;B224,B224,C223)</f>
        <v>4.875000000000002</v>
      </c>
      <c r="D224">
        <f>cmatch+ammatch*SIN(2*pi*fmatch*C224-phmatch)</f>
        <v>5.847709556270983</v>
      </c>
      <c r="E224">
        <f t="shared" si="18"/>
        <v>12.024221759116429</v>
      </c>
      <c r="F224">
        <f t="shared" si="19"/>
        <v>-455.90328904162965</v>
      </c>
    </row>
    <row r="225" spans="2:6" ht="12.75">
      <c r="B225">
        <f t="shared" si="20"/>
        <v>4.900000000000002</v>
      </c>
      <c r="C225">
        <f>IF(t&gt;B225,B225,C224)</f>
        <v>4.900000000000002</v>
      </c>
      <c r="D225">
        <f>cmatch+ammatch*SIN(2*pi*fmatch*C225-phmatch)</f>
        <v>5.999999995773316</v>
      </c>
      <c r="E225">
        <f t="shared" si="18"/>
        <v>0.00204244033125222</v>
      </c>
      <c r="F225">
        <f t="shared" si="19"/>
        <v>-493.4793853621093</v>
      </c>
    </row>
    <row r="226" spans="2:6" ht="12.75">
      <c r="B226">
        <f t="shared" si="20"/>
        <v>4.9250000000000025</v>
      </c>
      <c r="C226">
        <f>IF(t&gt;B226,B226,C225)</f>
        <v>4.9250000000000025</v>
      </c>
      <c r="D226">
        <f>cmatch+ammatch*SIN(2*pi*fmatch*C226-phmatch)</f>
        <v>5.84780907370648</v>
      </c>
      <c r="E226">
        <f t="shared" si="18"/>
        <v>-12.020447820961074</v>
      </c>
      <c r="F226">
        <f t="shared" si="19"/>
        <v>-455.92784394313253</v>
      </c>
    </row>
    <row r="227" spans="2:6" ht="12.75">
      <c r="B227">
        <f t="shared" si="20"/>
        <v>4.950000000000003</v>
      </c>
      <c r="C227">
        <f>IF(t&gt;B227,B227,C226)</f>
        <v>4.950000000000003</v>
      </c>
      <c r="D227">
        <f>cmatch+ammatch*SIN(2*pi*fmatch*C227-phmatch)</f>
        <v>5.414306439704127</v>
      </c>
      <c r="E227">
        <f t="shared" si="18"/>
        <v>-22.212936918787285</v>
      </c>
      <c r="F227">
        <f t="shared" si="19"/>
        <v>-348.96553702691637</v>
      </c>
    </row>
    <row r="228" spans="2:6" ht="12.75">
      <c r="B228">
        <f t="shared" si="20"/>
        <v>4.975000000000003</v>
      </c>
      <c r="C228">
        <f>IF(t&gt;B228,B228,C227)</f>
        <v>4.975000000000003</v>
      </c>
      <c r="D228">
        <f>cmatch+ammatch*SIN(2*pi*fmatch*C228-phmatch)</f>
        <v>4.765488830028188</v>
      </c>
      <c r="E228">
        <f t="shared" si="18"/>
        <v>-29.023713370725385</v>
      </c>
      <c r="F228">
        <f t="shared" si="19"/>
        <v>-188.87647907109562</v>
      </c>
    </row>
    <row r="229" spans="2:6" ht="12.75">
      <c r="B229">
        <f t="shared" si="20"/>
        <v>5.0000000000000036</v>
      </c>
      <c r="C229">
        <f>IF(t&gt;B229,B229,C228)</f>
        <v>4.975000000000003</v>
      </c>
      <c r="D229">
        <f>cmatch+ammatch*SIN(2*pi*fmatch*C229-phmatch)</f>
        <v>4.765488830028188</v>
      </c>
      <c r="E229">
        <f t="shared" si="18"/>
        <v>-29.023713370725385</v>
      </c>
      <c r="F229">
        <f t="shared" si="19"/>
        <v>-188.87647907109562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dcterms:created xsi:type="dcterms:W3CDTF">2006-04-18T16:46:53Z</dcterms:created>
  <dcterms:modified xsi:type="dcterms:W3CDTF">2019-01-14T22:29:01Z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-36916632</vt:i4>
  </property>
  <property fmtid="{D5CDD505-2E9C-101B-9397-08002B2CF9AE}" pid="3" name="_EmailSubject">
    <vt:lpwstr>oscillation phase shifts 1.xls</vt:lpwstr>
  </property>
  <property fmtid="{D5CDD505-2E9C-101B-9397-08002B2CF9AE}" pid="4" name="_AuthorEmail">
    <vt:lpwstr>KClay@greenriver.edu</vt:lpwstr>
  </property>
  <property fmtid="{D5CDD505-2E9C-101B-9397-08002B2CF9AE}" pid="5" name="_AuthorEmailDisplayName">
    <vt:lpwstr>Keith Clay</vt:lpwstr>
  </property>
  <property fmtid="{D5CDD505-2E9C-101B-9397-08002B2CF9AE}" pid="6" name="_ReviewingToolsShownOnce">
    <vt:lpwstr/>
  </property>
</Properties>
</file>