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dosc">'Sheet1'!$O$4</definedName>
    <definedName name="dphase">'Sheet1'!$D$53</definedName>
    <definedName name="dt">'Sheet1'!$F$5</definedName>
    <definedName name="dx">'Sheet1'!$C$3</definedName>
    <definedName name="dy">'Sheet1'!$C$4</definedName>
    <definedName name="firststep">'Sheet1'!$O$6</definedName>
    <definedName name="hide">'Sheet1'!$D$56</definedName>
    <definedName name="imitstep">'Sheet1'!$O$7</definedName>
    <definedName name="lcm">'Sheet1'!$C$5</definedName>
    <definedName name="lmax">'Sheet1'!$O$3</definedName>
    <definedName name="omegaF">'Sheet1'!$C$7</definedName>
    <definedName name="phase0">'Sheet1'!$D$51</definedName>
    <definedName name="phaseTol">'Sheet1'!$D$52</definedName>
    <definedName name="pi">'Sheet1'!$C$6</definedName>
    <definedName name="step">'Sheet1'!$O$5</definedName>
    <definedName name="t">'Sheet1'!$C$2</definedName>
    <definedName name="thetamax">'Sheet1'!$O$2</definedName>
    <definedName name="tinit">'Sheet1'!$F$7</definedName>
    <definedName name="tmax">'Sheet1'!$F$3</definedName>
    <definedName name="tnot">'Sheet1'!$F$4</definedName>
    <definedName name="tsteps">'Sheet1'!$F$6</definedName>
    <definedName name="unison">'Sheet1'!$F$2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<sst xmlns="http://schemas.openxmlformats.org/spreadsheetml/2006/main" count="50" uniqueCount="50">
  <si>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dx=</t>
  </si>
  <si>
    <t>dy=</t>
  </si>
  <si>
    <t>lcm=</t>
  </si>
  <si>
    <t>omega</t>
  </si>
  <si>
    <t>length</t>
  </si>
  <si>
    <t>period</t>
  </si>
  <si>
    <t>oscs</t>
  </si>
  <si>
    <t>pi=</t>
  </si>
  <si>
    <t>omegaF=</t>
  </si>
  <si>
    <t>t=</t>
  </si>
  <si>
    <t>unison=</t>
  </si>
  <si>
    <t>periodF</t>
  </si>
  <si>
    <t>tmax=</t>
  </si>
  <si>
    <t>tnot=</t>
  </si>
  <si>
    <t>dt=</t>
  </si>
  <si>
    <t>tsteps=</t>
  </si>
  <si>
    <t>tinit=</t>
  </si>
  <si>
    <t>osc check</t>
  </si>
  <si>
    <t>x</t>
  </si>
  <si>
    <t>y</t>
  </si>
  <si>
    <t>thetamax=</t>
  </si>
  <si>
    <t>lmax=</t>
  </si>
  <si>
    <t>dosc=</t>
  </si>
  <si>
    <t>line and anchors</t>
  </si>
  <si>
    <t>step=</t>
  </si>
  <si>
    <t>firststep</t>
  </si>
  <si>
    <t>imitstep=</t>
  </si>
  <si>
    <t>phase0=</t>
  </si>
  <si>
    <t>phaseTol=</t>
  </si>
  <si>
    <t>bobs x</t>
  </si>
  <si>
    <t>bobs y</t>
  </si>
  <si>
    <t>phase</t>
  </si>
  <si>
    <t>color x</t>
  </si>
  <si>
    <t>color y</t>
  </si>
  <si>
    <t>red</t>
  </si>
  <si>
    <t>red-or</t>
  </si>
  <si>
    <t>orange</t>
  </si>
  <si>
    <t>or-ye</t>
  </si>
  <si>
    <t>yellow</t>
  </si>
  <si>
    <t>ye-gr</t>
  </si>
  <si>
    <t>green</t>
  </si>
  <si>
    <t>gr-blu</t>
  </si>
  <si>
    <t>blue</t>
  </si>
  <si>
    <t>blue-vi</t>
  </si>
  <si>
    <t>violet</t>
  </si>
  <si>
    <t>vi-red</t>
  </si>
  <si>
    <t>dphase=</t>
  </si>
  <si>
    <t>MOD(MAX(B11*t,0)/(2*pi),1)</t>
  </si>
  <si>
    <t>IF(ABS($K11-Mod((phase0+L$7*dphase)/(2*pi),1))&lt;=phaseTol,$H11,-5)</t>
  </si>
  <si>
    <t>hide=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</si>
</sst>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Oscillating Pendula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1"/>
          <c:w val="0.9195"/>
          <c:h val="0.8655"/>
        </c:manualLayout>
      </c:layout>
      <c:scatterChart>
        <c:scatterStyle val="lineMarker"/>
        <c:varyColors val="0"/>
        <c:ser>
          <c:idx val="2"/>
          <c:order val="0"/>
          <c:tx>
            <c:v>string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Sheet1!$G$10:$G$11</c:f>
              <c:numCache/>
            </c:numRef>
          </c:xVal>
          <c:yVal>
            <c:numRef>
              <c:f>Sheet1!$H$10:$H$11</c:f>
              <c:numCache/>
            </c:numRef>
          </c:yVal>
          <c:smooth val="0"/>
        </c:ser>
        <c:ser>
          <c:idx val="3"/>
          <c:order val="1"/>
          <c:tx>
            <c:v>string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Sheet1!$G$12:$G$13</c:f>
              <c:numCache/>
            </c:numRef>
          </c:xVal>
          <c:yVal>
            <c:numRef>
              <c:f>Sheet1!$H$12:$H$13</c:f>
              <c:numCache/>
            </c:numRef>
          </c:yVal>
          <c:smooth val="0"/>
        </c:ser>
        <c:ser>
          <c:idx val="4"/>
          <c:order val="2"/>
          <c:tx>
            <c:v>string 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Sheet1!$G$14:$G$15</c:f>
              <c:numCache/>
            </c:numRef>
          </c:xVal>
          <c:yVal>
            <c:numRef>
              <c:f>Sheet1!$H$14:$H$15</c:f>
              <c:numCache/>
            </c:numRef>
          </c:yVal>
          <c:smooth val="0"/>
        </c:ser>
        <c:ser>
          <c:idx val="5"/>
          <c:order val="3"/>
          <c:tx>
            <c:v>string 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Sheet1!$G$16:$G$17</c:f>
              <c:numCache/>
            </c:numRef>
          </c:xVal>
          <c:yVal>
            <c:numRef>
              <c:f>Sheet1!$H$16:$H$17</c:f>
              <c:numCache/>
            </c:numRef>
          </c:yVal>
          <c:smooth val="0"/>
        </c:ser>
        <c:ser>
          <c:idx val="6"/>
          <c:order val="4"/>
          <c:tx>
            <c:v>string 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Sheet1!$G$18:$G$19</c:f>
              <c:numCache/>
            </c:numRef>
          </c:xVal>
          <c:yVal>
            <c:numRef>
              <c:f>Sheet1!$H$18:$H$19</c:f>
              <c:numCache/>
            </c:numRef>
          </c:yVal>
          <c:smooth val="0"/>
        </c:ser>
        <c:ser>
          <c:idx val="7"/>
          <c:order val="5"/>
          <c:tx>
            <c:v>string 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Sheet1!$G$20:$G$21</c:f>
              <c:numCache/>
            </c:numRef>
          </c:xVal>
          <c:yVal>
            <c:numRef>
              <c:f>Sheet1!$H$20:$H$21</c:f>
              <c:numCache/>
            </c:numRef>
          </c:yVal>
          <c:smooth val="0"/>
        </c:ser>
        <c:ser>
          <c:idx val="8"/>
          <c:order val="6"/>
          <c:tx>
            <c:v>string 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Sheet1!$G$22:$G$23</c:f>
              <c:numCache/>
            </c:numRef>
          </c:xVal>
          <c:yVal>
            <c:numRef>
              <c:f>Sheet1!$H$22:$H$23</c:f>
              <c:numCache/>
            </c:numRef>
          </c:yVal>
          <c:smooth val="0"/>
        </c:ser>
        <c:ser>
          <c:idx val="9"/>
          <c:order val="7"/>
          <c:tx>
            <c:v>string 8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Sheet1!$G$24:$G$25</c:f>
              <c:numCache/>
            </c:numRef>
          </c:xVal>
          <c:yVal>
            <c:numRef>
              <c:f>Sheet1!$H$24:$H$25</c:f>
              <c:numCache/>
            </c:numRef>
          </c:yVal>
          <c:smooth val="0"/>
        </c:ser>
        <c:ser>
          <c:idx val="10"/>
          <c:order val="8"/>
          <c:tx>
            <c:v>string 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Sheet1!$G$26:$G$27</c:f>
              <c:numCache/>
            </c:numRef>
          </c:xVal>
          <c:yVal>
            <c:numRef>
              <c:f>Sheet1!$H$26:$H$27</c:f>
              <c:numCache/>
            </c:numRef>
          </c:yVal>
          <c:smooth val="0"/>
        </c:ser>
        <c:ser>
          <c:idx val="11"/>
          <c:order val="9"/>
          <c:tx>
            <c:v>line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Sheet1!$F$53:$F$73</c:f>
              <c:numCache/>
            </c:numRef>
          </c:xVal>
          <c:yVal>
            <c:numRef>
              <c:f>Sheet1!$G$53:$G$73</c:f>
              <c:numCache/>
            </c:numRef>
          </c:yVal>
          <c:smooth val="0"/>
        </c:ser>
        <c:ser>
          <c:idx val="12"/>
          <c:order val="10"/>
          <c:tx>
            <c:v>Anchors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Sheet1!$F$54:$F$72</c:f>
              <c:numCache/>
            </c:numRef>
          </c:xVal>
          <c:yVal>
            <c:numRef>
              <c:f>Sheet1!$G$54:$G$72</c:f>
              <c:numCache/>
            </c:numRef>
          </c:yVal>
          <c:smooth val="0"/>
        </c:ser>
        <c:ser>
          <c:idx val="13"/>
          <c:order val="11"/>
          <c:tx>
            <c:v>string 10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Sheet1!$G$28:$G$29</c:f>
              <c:numCache/>
            </c:numRef>
          </c:xVal>
          <c:yVal>
            <c:numRef>
              <c:f>Sheet1!$H$28:$H$29</c:f>
              <c:numCache/>
            </c:numRef>
          </c:yVal>
          <c:smooth val="0"/>
        </c:ser>
        <c:ser>
          <c:idx val="14"/>
          <c:order val="12"/>
          <c:tx>
            <c:v>string 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Sheet1!$G$30:$G$31</c:f>
              <c:numCache/>
            </c:numRef>
          </c:xVal>
          <c:yVal>
            <c:numRef>
              <c:f>Sheet1!$H$30:$H$31</c:f>
              <c:numCache/>
            </c:numRef>
          </c:yVal>
          <c:smooth val="0"/>
        </c:ser>
        <c:ser>
          <c:idx val="15"/>
          <c:order val="13"/>
          <c:tx>
            <c:v>string 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Sheet1!$G$32:$G$33</c:f>
              <c:numCache/>
            </c:numRef>
          </c:xVal>
          <c:yVal>
            <c:numRef>
              <c:f>Sheet1!$H$32:$H$33</c:f>
              <c:numCache/>
            </c:numRef>
          </c:yVal>
          <c:smooth val="0"/>
        </c:ser>
        <c:ser>
          <c:idx val="16"/>
          <c:order val="14"/>
          <c:tx>
            <c:v>string 13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Sheet1!$G$34:$G$35</c:f>
              <c:numCache/>
            </c:numRef>
          </c:xVal>
          <c:yVal>
            <c:numRef>
              <c:f>Sheet1!$H$34:$H$35</c:f>
              <c:numCache/>
            </c:numRef>
          </c:yVal>
          <c:smooth val="0"/>
        </c:ser>
        <c:ser>
          <c:idx val="17"/>
          <c:order val="15"/>
          <c:tx>
            <c:v>string 14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Sheet1!$G$36:$G$37</c:f>
              <c:numCache/>
            </c:numRef>
          </c:xVal>
          <c:yVal>
            <c:numRef>
              <c:f>Sheet1!$H$36:$H$37</c:f>
              <c:numCache/>
            </c:numRef>
          </c:yVal>
          <c:smooth val="0"/>
        </c:ser>
        <c:ser>
          <c:idx val="18"/>
          <c:order val="16"/>
          <c:tx>
            <c:v>string 15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Sheet1!$G$38:$G$39</c:f>
              <c:numCache/>
            </c:numRef>
          </c:xVal>
          <c:yVal>
            <c:numRef>
              <c:f>Sheet1!$H$38:$H$39</c:f>
              <c:numCache/>
            </c:numRef>
          </c:yVal>
          <c:smooth val="0"/>
        </c:ser>
        <c:ser>
          <c:idx val="19"/>
          <c:order val="17"/>
          <c:tx>
            <c:v>string 16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Sheet1!$G$40:$G$41</c:f>
              <c:numCache/>
            </c:numRef>
          </c:xVal>
          <c:yVal>
            <c:numRef>
              <c:f>Sheet1!$H$40:$H$41</c:f>
              <c:numCache/>
            </c:numRef>
          </c:yVal>
          <c:smooth val="0"/>
        </c:ser>
        <c:ser>
          <c:idx val="20"/>
          <c:order val="18"/>
          <c:tx>
            <c:v>string 17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Sheet1!$G$42:$G$43</c:f>
              <c:numCache/>
            </c:numRef>
          </c:xVal>
          <c:yVal>
            <c:numRef>
              <c:f>Sheet1!$H$42:$H$43</c:f>
              <c:numCache/>
            </c:numRef>
          </c:yVal>
          <c:smooth val="0"/>
        </c:ser>
        <c:ser>
          <c:idx val="21"/>
          <c:order val="19"/>
          <c:tx>
            <c:v>string 18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Sheet1!$G$44:$G$45</c:f>
              <c:numCache/>
            </c:numRef>
          </c:xVal>
          <c:yVal>
            <c:numRef>
              <c:f>Sheet1!$H$44:$H$45</c:f>
              <c:numCache/>
            </c:numRef>
          </c:yVal>
          <c:smooth val="0"/>
        </c:ser>
        <c:ser>
          <c:idx val="22"/>
          <c:order val="20"/>
          <c:tx>
            <c:v>string 19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Sheet1!$G$46:$G$47</c:f>
              <c:numCache/>
            </c:numRef>
          </c:xVal>
          <c:yVal>
            <c:numRef>
              <c:f>Sheet1!$H$46:$H$47</c:f>
              <c:numCache/>
            </c:numRef>
          </c:yVal>
          <c:smooth val="0"/>
        </c:ser>
        <c:ser>
          <c:idx val="23"/>
          <c:order val="21"/>
          <c:tx>
            <c:v>Bobs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Sheet1!$O$11:$O$47</c:f>
              <c:numCache/>
            </c:numRef>
          </c:xVal>
          <c:yVal>
            <c:numRef>
              <c:f>Sheet1!$P$11:$P$47</c:f>
              <c:numCache/>
            </c:numRef>
          </c:yVal>
          <c:smooth val="0"/>
        </c:ser>
        <c:ser>
          <c:idx val="0"/>
          <c:order val="22"/>
          <c:tx>
            <c:v>Phase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Sheet1!$R$11:$R$47</c:f>
              <c:numCache/>
            </c:numRef>
          </c:xVal>
          <c:yVal>
            <c:numRef>
              <c:f>Sheet1!$S$11:$S$47</c:f>
              <c:numCache/>
            </c:numRef>
          </c:yVal>
          <c:smooth val="0"/>
        </c:ser>
        <c:ser>
          <c:idx val="1"/>
          <c:order val="23"/>
          <c:tx>
            <c:v>Phase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Sheet1!$T$11:$T$47</c:f>
              <c:numCache/>
            </c:numRef>
          </c:xVal>
          <c:yVal>
            <c:numRef>
              <c:f>Sheet1!$U$11:$U$47</c:f>
              <c:numCache/>
            </c:numRef>
          </c:yVal>
          <c:smooth val="0"/>
        </c:ser>
        <c:ser>
          <c:idx val="24"/>
          <c:order val="24"/>
          <c:tx>
            <c:v>Phase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Sheet1!$V$11:$V$47</c:f>
              <c:numCache/>
            </c:numRef>
          </c:xVal>
          <c:yVal>
            <c:numRef>
              <c:f>Sheet1!$W$11:$W$47</c:f>
              <c:numCache/>
            </c:numRef>
          </c:yVal>
          <c:smooth val="0"/>
        </c:ser>
        <c:ser>
          <c:idx val="25"/>
          <c:order val="25"/>
          <c:tx>
            <c:v>Phase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Sheet1!$X$11:$X$47</c:f>
              <c:numCache/>
            </c:numRef>
          </c:xVal>
          <c:yVal>
            <c:numRef>
              <c:f>Sheet1!$Y$11:$Y$47</c:f>
              <c:numCache/>
            </c:numRef>
          </c:yVal>
          <c:smooth val="0"/>
        </c:ser>
        <c:ser>
          <c:idx val="26"/>
          <c:order val="26"/>
          <c:tx>
            <c:v>Phase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Sheet1!$Z$11:$Z$47</c:f>
              <c:numCache/>
            </c:numRef>
          </c:xVal>
          <c:yVal>
            <c:numRef>
              <c:f>Sheet1!$AA$11:$AA$47</c:f>
              <c:numCache/>
            </c:numRef>
          </c:yVal>
          <c:smooth val="0"/>
        </c:ser>
        <c:ser>
          <c:idx val="27"/>
          <c:order val="27"/>
          <c:tx>
            <c:v>Phase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Sheet1!$AB$11:$AB$47</c:f>
              <c:numCache/>
            </c:numRef>
          </c:xVal>
          <c:yVal>
            <c:numRef>
              <c:f>Sheet1!$AC$11:$AC$47</c:f>
              <c:numCache/>
            </c:numRef>
          </c:yVal>
          <c:smooth val="0"/>
        </c:ser>
        <c:ser>
          <c:idx val="28"/>
          <c:order val="28"/>
          <c:tx>
            <c:v>Phase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Sheet1!$AD$11:$AD$47</c:f>
              <c:numCache/>
            </c:numRef>
          </c:xVal>
          <c:yVal>
            <c:numRef>
              <c:f>Sheet1!$AE$11:$AE$47</c:f>
              <c:numCache/>
            </c:numRef>
          </c:yVal>
          <c:smooth val="0"/>
        </c:ser>
        <c:ser>
          <c:idx val="29"/>
          <c:order val="29"/>
          <c:tx>
            <c:v>Phase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Sheet1!$AF$11:$AF$47</c:f>
              <c:numCache/>
            </c:numRef>
          </c:xVal>
          <c:yVal>
            <c:numRef>
              <c:f>Sheet1!$AG$11:$AG$47</c:f>
              <c:numCache/>
            </c:numRef>
          </c:yVal>
          <c:smooth val="0"/>
        </c:ser>
        <c:ser>
          <c:idx val="30"/>
          <c:order val="30"/>
          <c:tx>
            <c:v>Phase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Sheet1!$AH$11:$AH$47</c:f>
              <c:numCache/>
            </c:numRef>
          </c:xVal>
          <c:yVal>
            <c:numRef>
              <c:f>Sheet1!$AI$11:$AI$47</c:f>
              <c:numCache/>
            </c:numRef>
          </c:yVal>
          <c:smooth val="0"/>
        </c:ser>
        <c:ser>
          <c:idx val="31"/>
          <c:order val="31"/>
          <c:tx>
            <c:v>Phase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Sheet1!$AJ$11:$AJ$47</c:f>
              <c:numCache/>
            </c:numRef>
          </c:xVal>
          <c:yVal>
            <c:numRef>
              <c:f>Sheet1!$AK$11:$AK$47</c:f>
              <c:numCache/>
            </c:numRef>
          </c:yVal>
          <c:smooth val="0"/>
        </c:ser>
        <c:ser>
          <c:idx val="32"/>
          <c:order val="32"/>
          <c:tx>
            <c:v>Phase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Sheet1!$AL$11:$AL$47</c:f>
              <c:numCache/>
            </c:numRef>
          </c:xVal>
          <c:yVal>
            <c:numRef>
              <c:f>Sheet1!$AM$11:$AM$47</c:f>
              <c:numCache/>
            </c:numRef>
          </c:yVal>
          <c:smooth val="0"/>
        </c:ser>
        <c:ser>
          <c:idx val="33"/>
          <c:order val="33"/>
          <c:tx>
            <c:v>Phase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Sheet1!$AN$11:$AN$47</c:f>
              <c:numCache/>
            </c:numRef>
          </c:xVal>
          <c:yVal>
            <c:numRef>
              <c:f>Sheet1!$AO$11:$AO$47</c:f>
              <c:numCache/>
            </c:numRef>
          </c:yVal>
          <c:smooth val="0"/>
        </c:ser>
        <c:axId val="40653860"/>
        <c:axId val="30340421"/>
      </c:scatterChart>
      <c:valAx>
        <c:axId val="40653860"/>
        <c:scaling>
          <c:orientation val="minMax"/>
          <c:max val="24"/>
          <c:min val="-6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340421"/>
        <c:crosses val="autoZero"/>
        <c:crossBetween val="midCat"/>
        <c:dispUnits/>
        <c:majorUnit val="6"/>
      </c:valAx>
      <c:valAx>
        <c:axId val="3034042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65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8</xdr:col>
      <xdr:colOff>333375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7625" y="28575"/>
        <a:ext cx="4829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523875</xdr:colOff>
      <xdr:row>10</xdr:row>
      <xdr:rowOff>123825</xdr:rowOff>
    </xdr:from>
    <xdr:to>
      <xdr:col>11</xdr:col>
      <xdr:colOff>523875</xdr:colOff>
      <xdr:row>12</xdr:row>
      <xdr:rowOff>104775</xdr:rowOff>
    </xdr:to>
    <xdr:pic>
      <xdr:nvPicPr>
        <xdr:cNvPr id="2" name="StartOscill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743075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13</xdr:row>
      <xdr:rowOff>19050</xdr:rowOff>
    </xdr:from>
    <xdr:to>
      <xdr:col>11</xdr:col>
      <xdr:colOff>495300</xdr:colOff>
      <xdr:row>14</xdr:row>
      <xdr:rowOff>123825</xdr:rowOff>
    </xdr:to>
    <xdr:pic>
      <xdr:nvPicPr>
        <xdr:cNvPr id="3" name="ahe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1240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19050</xdr:rowOff>
    </xdr:from>
    <xdr:to>
      <xdr:col>10</xdr:col>
      <xdr:colOff>190500</xdr:colOff>
      <xdr:row>14</xdr:row>
      <xdr:rowOff>123825</xdr:rowOff>
    </xdr:to>
    <xdr:pic>
      <xdr:nvPicPr>
        <xdr:cNvPr id="4" name="bac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21240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8</xdr:row>
      <xdr:rowOff>104775</xdr:rowOff>
    </xdr:from>
    <xdr:to>
      <xdr:col>11</xdr:col>
      <xdr:colOff>38100</xdr:colOff>
      <xdr:row>10</xdr:row>
      <xdr:rowOff>47625</xdr:rowOff>
    </xdr:to>
    <xdr:pic>
      <xdr:nvPicPr>
        <xdr:cNvPr id="5" name="re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4001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15</xdr:row>
      <xdr:rowOff>57150</xdr:rowOff>
    </xdr:from>
    <xdr:to>
      <xdr:col>11</xdr:col>
      <xdr:colOff>495300</xdr:colOff>
      <xdr:row>17</xdr:row>
      <xdr:rowOff>0</xdr:rowOff>
    </xdr:to>
    <xdr:pic>
      <xdr:nvPicPr>
        <xdr:cNvPr id="6" name="SmallAhe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67425" y="24860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57150</xdr:rowOff>
    </xdr:from>
    <xdr:to>
      <xdr:col>10</xdr:col>
      <xdr:colOff>190500</xdr:colOff>
      <xdr:row>17</xdr:row>
      <xdr:rowOff>0</xdr:rowOff>
    </xdr:to>
    <xdr:pic>
      <xdr:nvPicPr>
        <xdr:cNvPr id="7" name="SmallBac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53025" y="24860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O7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140625" style="0" customWidth="1"/>
  </cols>
  <sheetData>
    <row r="2" spans="2:17" ht="12.75">
      <c r="B2" t="s">
        <v>9</v>
      </c>
      <c r="C2">
        <v>-1</v>
      </c>
      <c r="E2" t="s">
        <v>10</v>
      </c>
      <c r="F2">
        <f>thetamax/imitstep</f>
        <v>0.3490655555555555</v>
      </c>
      <c r="H2" t="s">
        <v>20</v>
      </c>
      <c r="O2">
        <f>pi/9</f>
        <v>0.3490655555555555</v>
      </c>
      <c r="Q2" t="s">
        <v>47</v>
      </c>
    </row>
    <row r="3" spans="2:17" ht="12.75">
      <c r="B3" t="s">
        <v>0</v>
      </c>
      <c r="C3">
        <v>1</v>
      </c>
      <c r="E3" t="s">
        <v>12</v>
      </c>
      <c r="F3">
        <f>lcm/omegaF*2</f>
        <v>25.2</v>
      </c>
      <c r="H3" t="s">
        <v>21</v>
      </c>
      <c r="O3">
        <f>18*B10^2</f>
        <v>362.55628388938777</v>
      </c>
      <c r="Q3" t="s">
        <v>48</v>
      </c>
    </row>
    <row r="4" spans="2:15" ht="12.75">
      <c r="B4" t="s">
        <v>1</v>
      </c>
      <c r="C4">
        <v>0</v>
      </c>
      <c r="E4" t="s">
        <v>13</v>
      </c>
      <c r="F4">
        <v>-1</v>
      </c>
      <c r="H4" t="s">
        <v>22</v>
      </c>
      <c r="O4">
        <v>0.5</v>
      </c>
    </row>
    <row r="5" spans="2:15" ht="12.75">
      <c r="B5" t="s">
        <v>2</v>
      </c>
      <c r="C5">
        <v>2520</v>
      </c>
      <c r="E5" t="s">
        <v>14</v>
      </c>
      <c r="F5">
        <v>0.02</v>
      </c>
      <c r="H5" t="s">
        <v>24</v>
      </c>
      <c r="O5">
        <f>E47/dt</f>
        <v>35</v>
      </c>
    </row>
    <row r="6" spans="2:15" ht="12.75">
      <c r="B6" t="s">
        <v>7</v>
      </c>
      <c r="C6">
        <v>3.14159</v>
      </c>
      <c r="E6" t="s">
        <v>15</v>
      </c>
      <c r="F6">
        <f>tmax/dt</f>
        <v>1260</v>
      </c>
      <c r="H6" t="s">
        <v>25</v>
      </c>
      <c r="O6">
        <f>step</f>
        <v>35</v>
      </c>
    </row>
    <row r="7" spans="2:40" ht="12.75">
      <c r="B7" t="s">
        <v>8</v>
      </c>
      <c r="C7">
        <v>200</v>
      </c>
      <c r="E7" t="s">
        <v>16</v>
      </c>
      <c r="F7">
        <f>1/dt</f>
        <v>50</v>
      </c>
      <c r="H7" t="s">
        <v>26</v>
      </c>
      <c r="O7">
        <v>1</v>
      </c>
      <c r="R7">
        <v>0</v>
      </c>
      <c r="T7">
        <v>1</v>
      </c>
      <c r="V7">
        <v>2</v>
      </c>
      <c r="X7">
        <v>3</v>
      </c>
      <c r="Z7">
        <v>4</v>
      </c>
      <c r="AB7">
        <v>5</v>
      </c>
      <c r="AD7">
        <v>6</v>
      </c>
      <c r="AF7">
        <v>7</v>
      </c>
      <c r="AH7">
        <v>8</v>
      </c>
      <c r="AJ7">
        <v>9</v>
      </c>
      <c r="AL7">
        <v>10</v>
      </c>
      <c r="AN7">
        <v>11</v>
      </c>
    </row>
    <row r="8" spans="18:40" ht="12.75">
      <c r="R8" t="s">
        <v>34</v>
      </c>
      <c r="T8" t="s">
        <v>35</v>
      </c>
      <c r="V8" t="s">
        <v>36</v>
      </c>
      <c r="X8" t="s">
        <v>37</v>
      </c>
      <c r="Z8" t="s">
        <v>38</v>
      </c>
      <c r="AB8" t="s">
        <v>39</v>
      </c>
      <c r="AD8" t="s">
        <v>40</v>
      </c>
      <c r="AF8" t="s">
        <v>41</v>
      </c>
      <c r="AH8" t="s">
        <v>42</v>
      </c>
      <c r="AJ8" t="s">
        <v>43</v>
      </c>
      <c r="AL8" t="s">
        <v>44</v>
      </c>
      <c r="AN8" t="s">
        <v>45</v>
      </c>
    </row>
    <row r="9" spans="1:19" ht="12.75">
      <c r="A9" s="1" t="s">
        <v>6</v>
      </c>
      <c r="B9" t="s">
        <v>3</v>
      </c>
      <c r="C9" t="s">
        <v>4</v>
      </c>
      <c r="D9" t="s">
        <v>11</v>
      </c>
      <c r="E9" t="s">
        <v>5</v>
      </c>
      <c r="F9" t="s">
        <v>17</v>
      </c>
      <c r="G9" t="s">
        <v>18</v>
      </c>
      <c r="H9" t="s">
        <v>19</v>
      </c>
      <c r="O9" t="s">
        <v>29</v>
      </c>
      <c r="P9" t="s">
        <v>30</v>
      </c>
      <c r="Q9" t="s">
        <v>31</v>
      </c>
      <c r="R9" t="s">
        <v>32</v>
      </c>
      <c r="S9" t="s">
        <v>33</v>
      </c>
    </row>
    <row r="10" spans="1:8" ht="12.75">
      <c r="A10">
        <v>9</v>
      </c>
      <c r="B10">
        <f aca="true" t="shared" si="0" ref="B10:B27">omegaF*2*pi/D10</f>
        <v>4.487985714285714</v>
      </c>
      <c r="C10">
        <f aca="true" t="shared" si="1" ref="C10:C47">lmax/B10^2</f>
        <v>18</v>
      </c>
      <c r="D10">
        <f>lcm/A10</f>
        <v>280</v>
      </c>
      <c r="E10">
        <f aca="true" t="shared" si="2" ref="E10:E27">(2*pi/B10)</f>
        <v>1.4</v>
      </c>
      <c r="F10">
        <f aca="true" t="shared" si="3" ref="F10:F47">lcm/(omegaF*E10)</f>
        <v>9</v>
      </c>
      <c r="G10">
        <v>1</v>
      </c>
      <c r="H10">
        <v>19</v>
      </c>
    </row>
    <row r="11" spans="2:41" ht="12.75">
      <c r="B11">
        <f t="shared" si="0"/>
        <v>4.487985714285714</v>
      </c>
      <c r="C11">
        <f t="shared" si="1"/>
        <v>18</v>
      </c>
      <c r="D11">
        <f>D10</f>
        <v>280</v>
      </c>
      <c r="E11">
        <f t="shared" si="2"/>
        <v>1.4</v>
      </c>
      <c r="F11">
        <f t="shared" si="3"/>
        <v>9</v>
      </c>
      <c r="G11">
        <f>IF(t&gt;0,G10-C11*SIN(thetamax*COS(B11*t)),G10-C11*SIN(thetamax+t*unison))</f>
        <v>1</v>
      </c>
      <c r="H11">
        <f>H10-SQRT(C11^2-(G11-G10)^2)</f>
        <v>1</v>
      </c>
      <c r="O11">
        <f>G11</f>
        <v>1</v>
      </c>
      <c r="P11">
        <f>H11</f>
        <v>1</v>
      </c>
      <c r="Q11">
        <f>MOD(MAX(B11*t,0)/(2*pi),1)</f>
        <v>0</v>
      </c>
      <c r="R11">
        <f>$O11</f>
        <v>1</v>
      </c>
      <c r="S11">
        <f>IF(OR(ABS($Q11-(phase0+R$7*dphase))&lt;=phaseTol,ABS($Q11+1-(phase0+R$7*dphase))&lt;=phaseTol),$H11,hide)</f>
        <v>1</v>
      </c>
      <c r="T11">
        <f>$O11</f>
        <v>1</v>
      </c>
      <c r="U11">
        <f>IF(OR(ABS($Q11-(phase0+T$7*dphase))&lt;=phaseTol,ABS($Q11+1-(phase0+T$7*dphase))&lt;=phaseTol),$H11,hide)</f>
        <v>-5</v>
      </c>
      <c r="V11">
        <f>$O11</f>
        <v>1</v>
      </c>
      <c r="W11">
        <f>IF(OR(ABS($Q11-(phase0+V$7*dphase))&lt;=phaseTol,ABS($Q11+1-(phase0+V$7*dphase))&lt;=phaseTol),$H11,hide)</f>
        <v>-5</v>
      </c>
      <c r="X11">
        <f>$O11</f>
        <v>1</v>
      </c>
      <c r="Y11">
        <f>IF(OR(ABS($Q11-(phase0+X$7*dphase))&lt;=phaseTol,ABS($Q11+1-(phase0+X$7*dphase))&lt;=phaseTol),$H11,hide)</f>
        <v>-5</v>
      </c>
      <c r="Z11">
        <f>$O11</f>
        <v>1</v>
      </c>
      <c r="AA11">
        <f>IF(OR(ABS($Q11-(phase0+Z$7*dphase))&lt;=phaseTol,ABS($Q11+1-(phase0+Z$7*dphase))&lt;=phaseTol),$H11,hide)</f>
        <v>-5</v>
      </c>
      <c r="AB11">
        <f>$O11</f>
        <v>1</v>
      </c>
      <c r="AC11">
        <f>IF(OR(ABS($Q11-(phase0+AB$7*dphase))&lt;=phaseTol,ABS($Q11+1-(phase0+AB$7*dphase))&lt;=phaseTol),$H11,hide)</f>
        <v>-5</v>
      </c>
      <c r="AD11">
        <f>$O11</f>
        <v>1</v>
      </c>
      <c r="AE11">
        <f>IF(OR(ABS($Q11-(phase0+AD$7*dphase))&lt;=phaseTol,ABS($Q11+1-(phase0+AD$7*dphase))&lt;=phaseTol),$H11,hide)</f>
        <v>-5</v>
      </c>
      <c r="AF11">
        <f>$O11</f>
        <v>1</v>
      </c>
      <c r="AG11">
        <f>IF(OR(ABS($Q11-(phase0+AF$7*dphase))&lt;=phaseTol,ABS($Q11+1-(phase0+AF$7*dphase))&lt;=phaseTol),$H11,hide)</f>
        <v>-5</v>
      </c>
      <c r="AH11">
        <f>$O11</f>
        <v>1</v>
      </c>
      <c r="AI11">
        <f>IF(OR(ABS($Q11-(phase0+AH$7*dphase))&lt;=phaseTol,ABS($Q11+1-(phase0+AH$7*dphase))&lt;=phaseTol),$H11,hide)</f>
        <v>-5</v>
      </c>
      <c r="AJ11">
        <f>$O11</f>
        <v>1</v>
      </c>
      <c r="AK11">
        <f>IF(OR(ABS($Q11-(phase0+AJ$7*dphase))&lt;=phaseTol,ABS($Q11+1-(phase0+AJ$7*dphase))&lt;=phaseTol),$H11,hide)</f>
        <v>-5</v>
      </c>
      <c r="AL11">
        <f>$O11</f>
        <v>1</v>
      </c>
      <c r="AM11">
        <f>IF(OR(ABS($Q11-(phase0+AL$7*dphase))&lt;=phaseTol,ABS($Q11+1-(phase0+AL$7*dphase))&lt;=phaseTol),$H11,hide)</f>
        <v>-5</v>
      </c>
      <c r="AN11">
        <f>$O11</f>
        <v>1</v>
      </c>
      <c r="AO11">
        <f>IF(OR(ABS($Q11-(phase0+AN$7*dphase))&lt;=phaseTol,ABS($Q11+1-(phase0+AN$7*dphase))&lt;=phaseTol),$H11,hide)</f>
        <v>-5</v>
      </c>
    </row>
    <row r="12" spans="1:8" ht="12.75">
      <c r="A12">
        <f>A10+dosc</f>
        <v>9.5</v>
      </c>
      <c r="B12">
        <f t="shared" si="0"/>
        <v>4.737318253968255</v>
      </c>
      <c r="C12">
        <f t="shared" si="1"/>
        <v>16.15512465373961</v>
      </c>
      <c r="D12">
        <f>lcm/A12</f>
        <v>265.2631578947368</v>
      </c>
      <c r="E12">
        <f t="shared" si="2"/>
        <v>1.326315789473684</v>
      </c>
      <c r="F12">
        <f t="shared" si="3"/>
        <v>9.500000000000004</v>
      </c>
      <c r="G12">
        <f>G10+dx</f>
        <v>2</v>
      </c>
      <c r="H12">
        <f>H10+dy</f>
        <v>19</v>
      </c>
    </row>
    <row r="13" spans="2:41" ht="12.75">
      <c r="B13">
        <f t="shared" si="0"/>
        <v>4.737318253968255</v>
      </c>
      <c r="C13">
        <f t="shared" si="1"/>
        <v>16.15512465373961</v>
      </c>
      <c r="D13">
        <f>D12</f>
        <v>265.2631578947368</v>
      </c>
      <c r="E13">
        <f t="shared" si="2"/>
        <v>1.326315789473684</v>
      </c>
      <c r="F13">
        <f t="shared" si="3"/>
        <v>9.500000000000004</v>
      </c>
      <c r="G13">
        <f>IF(t&gt;0,G12-C13*SIN(thetamax*COS(B13*t)),G12-C13*SIN(thetamax+t*unison))</f>
        <v>2</v>
      </c>
      <c r="H13">
        <f aca="true" t="shared" si="4" ref="H13:H47">H12-SQRT(C13^2-(G13-G12)^2)</f>
        <v>2.844875346260391</v>
      </c>
      <c r="O13">
        <f>G13</f>
        <v>2</v>
      </c>
      <c r="P13">
        <f>H13</f>
        <v>2.844875346260391</v>
      </c>
      <c r="Q13">
        <f>MOD(MAX(B13*t,0)/(2*pi),1)</f>
        <v>0</v>
      </c>
      <c r="R13">
        <f>$O13</f>
        <v>2</v>
      </c>
      <c r="S13">
        <f>IF(OR(ABS($Q13-(phase0+R$7*dphase))&lt;=phaseTol,ABS($Q13+1-(phase0+R$7*dphase))&lt;=phaseTol),$H13,hide)</f>
        <v>2.844875346260391</v>
      </c>
      <c r="T13">
        <f>$O13</f>
        <v>2</v>
      </c>
      <c r="U13">
        <f>IF(OR(ABS($Q13-(phase0+T$7*dphase))&lt;=phaseTol,ABS($Q13+1-(phase0+T$7*dphase))&lt;=phaseTol),$H13,hide)</f>
        <v>-5</v>
      </c>
      <c r="V13">
        <f>$O13</f>
        <v>2</v>
      </c>
      <c r="W13">
        <f>IF(OR(ABS($Q13-(phase0+V$7*dphase))&lt;=phaseTol,ABS($Q13+1-(phase0+V$7*dphase))&lt;=phaseTol),$H13,hide)</f>
        <v>-5</v>
      </c>
      <c r="X13">
        <f>$O13</f>
        <v>2</v>
      </c>
      <c r="Y13">
        <f>IF(OR(ABS($Q13-(phase0+X$7*dphase))&lt;=phaseTol,ABS($Q13+1-(phase0+X$7*dphase))&lt;=phaseTol),$H13,hide)</f>
        <v>-5</v>
      </c>
      <c r="Z13">
        <f>$O13</f>
        <v>2</v>
      </c>
      <c r="AA13">
        <f>IF(OR(ABS($Q13-(phase0+Z$7*dphase))&lt;=phaseTol,ABS($Q13+1-(phase0+Z$7*dphase))&lt;=phaseTol),$H13,hide)</f>
        <v>-5</v>
      </c>
      <c r="AB13">
        <f>$O13</f>
        <v>2</v>
      </c>
      <c r="AC13">
        <f>IF(OR(ABS($Q13-(phase0+AB$7*dphase))&lt;=phaseTol,ABS($Q13+1-(phase0+AB$7*dphase))&lt;=phaseTol),$H13,hide)</f>
        <v>-5</v>
      </c>
      <c r="AD13">
        <f>$O13</f>
        <v>2</v>
      </c>
      <c r="AE13">
        <f>IF(OR(ABS($Q13-(phase0+AD$7*dphase))&lt;=phaseTol,ABS($Q13+1-(phase0+AD$7*dphase))&lt;=phaseTol),$H13,hide)</f>
        <v>-5</v>
      </c>
      <c r="AF13">
        <f>$O13</f>
        <v>2</v>
      </c>
      <c r="AG13">
        <f>IF(OR(ABS($Q13-(phase0+AF$7*dphase))&lt;=phaseTol,ABS($Q13+1-(phase0+AF$7*dphase))&lt;=phaseTol),$H13,hide)</f>
        <v>-5</v>
      </c>
      <c r="AH13">
        <f aca="true" t="shared" si="5" ref="AH13:AN13">$O13</f>
        <v>2</v>
      </c>
      <c r="AI13">
        <f>IF(OR(ABS($Q13-(phase0+AH$7*dphase))&lt;=phaseTol,ABS($Q13+1-(phase0+AH$7*dphase))&lt;=phaseTol),$H13,hide)</f>
        <v>-5</v>
      </c>
      <c r="AJ13">
        <f t="shared" si="5"/>
        <v>2</v>
      </c>
      <c r="AK13">
        <f>IF(OR(ABS($Q13-(phase0+AJ$7*dphase))&lt;=phaseTol,ABS($Q13+1-(phase0+AJ$7*dphase))&lt;=phaseTol),$H13,hide)</f>
        <v>-5</v>
      </c>
      <c r="AL13">
        <f t="shared" si="5"/>
        <v>2</v>
      </c>
      <c r="AM13">
        <f>IF(OR(ABS($Q13-(phase0+AL$7*dphase))&lt;=phaseTol,ABS($Q13+1-(phase0+AL$7*dphase))&lt;=phaseTol),$H13,hide)</f>
        <v>-5</v>
      </c>
      <c r="AN13">
        <f t="shared" si="5"/>
        <v>2</v>
      </c>
      <c r="AO13">
        <f>IF(OR(ABS($Q13-(phase0+AN$7*dphase))&lt;=phaseTol,ABS($Q13+1-(phase0+AN$7*dphase))&lt;=phaseTol),$H13,hide)</f>
        <v>-5</v>
      </c>
    </row>
    <row r="14" spans="1:8" ht="12.75">
      <c r="A14">
        <f>A12+dosc</f>
        <v>10</v>
      </c>
      <c r="B14">
        <f t="shared" si="0"/>
        <v>4.986650793650793</v>
      </c>
      <c r="C14">
        <f t="shared" si="1"/>
        <v>14.580000000000004</v>
      </c>
      <c r="D14">
        <f>lcm/A14</f>
        <v>252</v>
      </c>
      <c r="E14">
        <f t="shared" si="2"/>
        <v>1.26</v>
      </c>
      <c r="F14">
        <f t="shared" si="3"/>
        <v>10</v>
      </c>
      <c r="G14">
        <f>G12+dx</f>
        <v>3</v>
      </c>
      <c r="H14">
        <f>H12+dy</f>
        <v>19</v>
      </c>
    </row>
    <row r="15" spans="2:41" ht="12.75">
      <c r="B15">
        <f t="shared" si="0"/>
        <v>4.986650793650793</v>
      </c>
      <c r="C15">
        <f t="shared" si="1"/>
        <v>14.580000000000004</v>
      </c>
      <c r="D15">
        <f>D14</f>
        <v>252</v>
      </c>
      <c r="E15">
        <f t="shared" si="2"/>
        <v>1.26</v>
      </c>
      <c r="F15">
        <f t="shared" si="3"/>
        <v>10</v>
      </c>
      <c r="G15">
        <f>IF(t&gt;0,G14-C15*SIN(thetamax*COS(B15*t)),G14-C15*SIN(thetamax+t*unison))</f>
        <v>3</v>
      </c>
      <c r="H15">
        <f t="shared" si="4"/>
        <v>4.419999999999996</v>
      </c>
      <c r="O15">
        <f>G15</f>
        <v>3</v>
      </c>
      <c r="P15">
        <f>H15</f>
        <v>4.419999999999996</v>
      </c>
      <c r="Q15">
        <f>MOD(MAX(B15*t,0)/(2*pi),1)</f>
        <v>0</v>
      </c>
      <c r="R15">
        <f>$O15</f>
        <v>3</v>
      </c>
      <c r="S15">
        <f>IF(OR(ABS($Q15-(phase0+R$7*dphase))&lt;=phaseTol,ABS($Q15+1-(phase0+R$7*dphase))&lt;=phaseTol),$H15,hide)</f>
        <v>4.419999999999996</v>
      </c>
      <c r="T15">
        <f>$O15</f>
        <v>3</v>
      </c>
      <c r="U15">
        <f>IF(OR(ABS($Q15-(phase0+T$7*dphase))&lt;=phaseTol,ABS($Q15+1-(phase0+T$7*dphase))&lt;=phaseTol),$H15,hide)</f>
        <v>-5</v>
      </c>
      <c r="V15">
        <f>$O15</f>
        <v>3</v>
      </c>
      <c r="W15">
        <f>IF(OR(ABS($Q15-(phase0+V$7*dphase))&lt;=phaseTol,ABS($Q15+1-(phase0+V$7*dphase))&lt;=phaseTol),$H15,hide)</f>
        <v>-5</v>
      </c>
      <c r="X15">
        <f>$O15</f>
        <v>3</v>
      </c>
      <c r="Y15">
        <f>IF(OR(ABS($Q15-(phase0+X$7*dphase))&lt;=phaseTol,ABS($Q15+1-(phase0+X$7*dphase))&lt;=phaseTol),$H15,hide)</f>
        <v>-5</v>
      </c>
      <c r="Z15">
        <f>$O15</f>
        <v>3</v>
      </c>
      <c r="AA15">
        <f>IF(OR(ABS($Q15-(phase0+Z$7*dphase))&lt;=phaseTol,ABS($Q15+1-(phase0+Z$7*dphase))&lt;=phaseTol),$H15,hide)</f>
        <v>-5</v>
      </c>
      <c r="AB15">
        <f>$O15</f>
        <v>3</v>
      </c>
      <c r="AC15">
        <f>IF(OR(ABS($Q15-(phase0+AB$7*dphase))&lt;=phaseTol,ABS($Q15+1-(phase0+AB$7*dphase))&lt;=phaseTol),$H15,hide)</f>
        <v>-5</v>
      </c>
      <c r="AD15">
        <f>$O15</f>
        <v>3</v>
      </c>
      <c r="AE15">
        <f>IF(OR(ABS($Q15-(phase0+AD$7*dphase))&lt;=phaseTol,ABS($Q15+1-(phase0+AD$7*dphase))&lt;=phaseTol),$H15,hide)</f>
        <v>-5</v>
      </c>
      <c r="AF15">
        <f>$O15</f>
        <v>3</v>
      </c>
      <c r="AG15">
        <f>IF(OR(ABS($Q15-(phase0+AF$7*dphase))&lt;=phaseTol,ABS($Q15+1-(phase0+AF$7*dphase))&lt;=phaseTol),$H15,hide)</f>
        <v>-5</v>
      </c>
      <c r="AH15">
        <f aca="true" t="shared" si="6" ref="AH15:AN15">$O15</f>
        <v>3</v>
      </c>
      <c r="AI15">
        <f>IF(OR(ABS($Q15-(phase0+AH$7*dphase))&lt;=phaseTol,ABS($Q15+1-(phase0+AH$7*dphase))&lt;=phaseTol),$H15,hide)</f>
        <v>-5</v>
      </c>
      <c r="AJ15">
        <f t="shared" si="6"/>
        <v>3</v>
      </c>
      <c r="AK15">
        <f>IF(OR(ABS($Q15-(phase0+AJ$7*dphase))&lt;=phaseTol,ABS($Q15+1-(phase0+AJ$7*dphase))&lt;=phaseTol),$H15,hide)</f>
        <v>-5</v>
      </c>
      <c r="AL15">
        <f t="shared" si="6"/>
        <v>3</v>
      </c>
      <c r="AM15">
        <f>IF(OR(ABS($Q15-(phase0+AL$7*dphase))&lt;=phaseTol,ABS($Q15+1-(phase0+AL$7*dphase))&lt;=phaseTol),$H15,hide)</f>
        <v>-5</v>
      </c>
      <c r="AN15">
        <f t="shared" si="6"/>
        <v>3</v>
      </c>
      <c r="AO15">
        <f>IF(OR(ABS($Q15-(phase0+AN$7*dphase))&lt;=phaseTol,ABS($Q15+1-(phase0+AN$7*dphase))&lt;=phaseTol),$H15,hide)</f>
        <v>-5</v>
      </c>
    </row>
    <row r="16" spans="1:8" ht="12.75">
      <c r="A16">
        <f>A14+dosc</f>
        <v>10.5</v>
      </c>
      <c r="B16">
        <f t="shared" si="0"/>
        <v>5.235983333333333</v>
      </c>
      <c r="C16">
        <f t="shared" si="1"/>
        <v>13.224489795918368</v>
      </c>
      <c r="D16">
        <f>lcm/A16</f>
        <v>240</v>
      </c>
      <c r="E16">
        <f t="shared" si="2"/>
        <v>1.2</v>
      </c>
      <c r="F16">
        <f t="shared" si="3"/>
        <v>10.5</v>
      </c>
      <c r="G16">
        <f>G14+dx</f>
        <v>4</v>
      </c>
      <c r="H16">
        <f>H14+dy</f>
        <v>19</v>
      </c>
    </row>
    <row r="17" spans="2:41" ht="12.75">
      <c r="B17">
        <f t="shared" si="0"/>
        <v>5.235983333333333</v>
      </c>
      <c r="C17">
        <f t="shared" si="1"/>
        <v>13.224489795918368</v>
      </c>
      <c r="D17">
        <f>D16</f>
        <v>240</v>
      </c>
      <c r="E17">
        <f t="shared" si="2"/>
        <v>1.2</v>
      </c>
      <c r="F17">
        <f t="shared" si="3"/>
        <v>10.5</v>
      </c>
      <c r="G17">
        <f>IF(t&gt;0,G16-C17*SIN(thetamax*COS(B17*t)),G16-C17*SIN(thetamax+t*unison))</f>
        <v>4</v>
      </c>
      <c r="H17">
        <f t="shared" si="4"/>
        <v>5.775510204081632</v>
      </c>
      <c r="O17">
        <f>G17</f>
        <v>4</v>
      </c>
      <c r="P17">
        <f>H17</f>
        <v>5.775510204081632</v>
      </c>
      <c r="Q17">
        <f>MOD(MAX(B17*t,0)/(2*pi),1)</f>
        <v>0</v>
      </c>
      <c r="R17">
        <f>$O17</f>
        <v>4</v>
      </c>
      <c r="S17">
        <f>IF(OR(ABS($Q17-(phase0+R$7*dphase))&lt;=phaseTol,ABS($Q17+1-(phase0+R$7*dphase))&lt;=phaseTol),$H17,hide)</f>
        <v>5.775510204081632</v>
      </c>
      <c r="T17">
        <f>$O17</f>
        <v>4</v>
      </c>
      <c r="U17">
        <f>IF(OR(ABS($Q17-(phase0+T$7*dphase))&lt;=phaseTol,ABS($Q17+1-(phase0+T$7*dphase))&lt;=phaseTol),$H17,hide)</f>
        <v>-5</v>
      </c>
      <c r="V17">
        <f>$O17</f>
        <v>4</v>
      </c>
      <c r="W17">
        <f>IF(OR(ABS($Q17-(phase0+V$7*dphase))&lt;=phaseTol,ABS($Q17+1-(phase0+V$7*dphase))&lt;=phaseTol),$H17,hide)</f>
        <v>-5</v>
      </c>
      <c r="X17">
        <f>$O17</f>
        <v>4</v>
      </c>
      <c r="Y17">
        <f>IF(OR(ABS($Q17-(phase0+X$7*dphase))&lt;=phaseTol,ABS($Q17+1-(phase0+X$7*dphase))&lt;=phaseTol),$H17,hide)</f>
        <v>-5</v>
      </c>
      <c r="Z17">
        <f>$O17</f>
        <v>4</v>
      </c>
      <c r="AA17">
        <f>IF(OR(ABS($Q17-(phase0+Z$7*dphase))&lt;=phaseTol,ABS($Q17+1-(phase0+Z$7*dphase))&lt;=phaseTol),$H17,hide)</f>
        <v>-5</v>
      </c>
      <c r="AB17">
        <f>$O17</f>
        <v>4</v>
      </c>
      <c r="AC17">
        <f>IF(OR(ABS($Q17-(phase0+AB$7*dphase))&lt;=phaseTol,ABS($Q17+1-(phase0+AB$7*dphase))&lt;=phaseTol),$H17,hide)</f>
        <v>-5</v>
      </c>
      <c r="AD17">
        <f>$O17</f>
        <v>4</v>
      </c>
      <c r="AE17">
        <f>IF(OR(ABS($Q17-(phase0+AD$7*dphase))&lt;=phaseTol,ABS($Q17+1-(phase0+AD$7*dphase))&lt;=phaseTol),$H17,hide)</f>
        <v>-5</v>
      </c>
      <c r="AF17">
        <f>$O17</f>
        <v>4</v>
      </c>
      <c r="AG17">
        <f>IF(OR(ABS($Q17-(phase0+AF$7*dphase))&lt;=phaseTol,ABS($Q17+1-(phase0+AF$7*dphase))&lt;=phaseTol),$H17,hide)</f>
        <v>-5</v>
      </c>
      <c r="AH17">
        <f aca="true" t="shared" si="7" ref="AH17:AN17">$O17</f>
        <v>4</v>
      </c>
      <c r="AI17">
        <f>IF(OR(ABS($Q17-(phase0+AH$7*dphase))&lt;=phaseTol,ABS($Q17+1-(phase0+AH$7*dphase))&lt;=phaseTol),$H17,hide)</f>
        <v>-5</v>
      </c>
      <c r="AJ17">
        <f t="shared" si="7"/>
        <v>4</v>
      </c>
      <c r="AK17">
        <f>IF(OR(ABS($Q17-(phase0+AJ$7*dphase))&lt;=phaseTol,ABS($Q17+1-(phase0+AJ$7*dphase))&lt;=phaseTol),$H17,hide)</f>
        <v>-5</v>
      </c>
      <c r="AL17">
        <f t="shared" si="7"/>
        <v>4</v>
      </c>
      <c r="AM17">
        <f>IF(OR(ABS($Q17-(phase0+AL$7*dphase))&lt;=phaseTol,ABS($Q17+1-(phase0+AL$7*dphase))&lt;=phaseTol),$H17,hide)</f>
        <v>-5</v>
      </c>
      <c r="AN17">
        <f t="shared" si="7"/>
        <v>4</v>
      </c>
      <c r="AO17">
        <f>IF(OR(ABS($Q17-(phase0+AN$7*dphase))&lt;=phaseTol,ABS($Q17+1-(phase0+AN$7*dphase))&lt;=phaseTol),$H17,hide)</f>
        <v>-5</v>
      </c>
    </row>
    <row r="18" spans="1:8" ht="12.75">
      <c r="A18">
        <f>A16+dosc</f>
        <v>11</v>
      </c>
      <c r="B18">
        <f t="shared" si="0"/>
        <v>5.485315873015873</v>
      </c>
      <c r="C18">
        <f t="shared" si="1"/>
        <v>12.049586776859506</v>
      </c>
      <c r="D18">
        <f>lcm/A18</f>
        <v>229.0909090909091</v>
      </c>
      <c r="E18">
        <f t="shared" si="2"/>
        <v>1.1454545454545455</v>
      </c>
      <c r="F18">
        <f t="shared" si="3"/>
        <v>11</v>
      </c>
      <c r="G18">
        <f>G16+dx</f>
        <v>5</v>
      </c>
      <c r="H18">
        <f>H16+dy</f>
        <v>19</v>
      </c>
    </row>
    <row r="19" spans="2:41" ht="12.75">
      <c r="B19">
        <f t="shared" si="0"/>
        <v>5.485315873015873</v>
      </c>
      <c r="C19">
        <f t="shared" si="1"/>
        <v>12.049586776859506</v>
      </c>
      <c r="D19">
        <f>D18</f>
        <v>229.0909090909091</v>
      </c>
      <c r="E19">
        <f t="shared" si="2"/>
        <v>1.1454545454545455</v>
      </c>
      <c r="F19">
        <f t="shared" si="3"/>
        <v>11</v>
      </c>
      <c r="G19">
        <f>IF(t&gt;0,G18-C19*SIN(thetamax*COS(B19*t)),G18-C19*SIN(thetamax+t*unison))</f>
        <v>5</v>
      </c>
      <c r="H19">
        <f t="shared" si="4"/>
        <v>6.950413223140494</v>
      </c>
      <c r="O19">
        <f>G19</f>
        <v>5</v>
      </c>
      <c r="P19">
        <f>H19</f>
        <v>6.950413223140494</v>
      </c>
      <c r="Q19">
        <f>MOD(MAX(B19*t,0)/(2*pi),1)</f>
        <v>0</v>
      </c>
      <c r="R19">
        <f>$O19</f>
        <v>5</v>
      </c>
      <c r="S19">
        <f>IF(OR(ABS($Q19-(phase0+R$7*dphase))&lt;=phaseTol,ABS($Q19+1-(phase0+R$7*dphase))&lt;=phaseTol),$H19,hide)</f>
        <v>6.950413223140494</v>
      </c>
      <c r="T19">
        <f>$O19</f>
        <v>5</v>
      </c>
      <c r="U19">
        <f>IF(OR(ABS($Q19-(phase0+T$7*dphase))&lt;=phaseTol,ABS($Q19+1-(phase0+T$7*dphase))&lt;=phaseTol),$H19,hide)</f>
        <v>-5</v>
      </c>
      <c r="V19">
        <f>$O19</f>
        <v>5</v>
      </c>
      <c r="W19">
        <f>IF(OR(ABS($Q19-(phase0+V$7*dphase))&lt;=phaseTol,ABS($Q19+1-(phase0+V$7*dphase))&lt;=phaseTol),$H19,hide)</f>
        <v>-5</v>
      </c>
      <c r="X19">
        <f>$O19</f>
        <v>5</v>
      </c>
      <c r="Y19">
        <f>IF(OR(ABS($Q19-(phase0+X$7*dphase))&lt;=phaseTol,ABS($Q19+1-(phase0+X$7*dphase))&lt;=phaseTol),$H19,hide)</f>
        <v>-5</v>
      </c>
      <c r="Z19">
        <f>$O19</f>
        <v>5</v>
      </c>
      <c r="AA19">
        <f>IF(OR(ABS($Q19-(phase0+Z$7*dphase))&lt;=phaseTol,ABS($Q19+1-(phase0+Z$7*dphase))&lt;=phaseTol),$H19,hide)</f>
        <v>-5</v>
      </c>
      <c r="AB19">
        <f>$O19</f>
        <v>5</v>
      </c>
      <c r="AC19">
        <f>IF(OR(ABS($Q19-(phase0+AB$7*dphase))&lt;=phaseTol,ABS($Q19+1-(phase0+AB$7*dphase))&lt;=phaseTol),$H19,hide)</f>
        <v>-5</v>
      </c>
      <c r="AD19">
        <f>$O19</f>
        <v>5</v>
      </c>
      <c r="AE19">
        <f>IF(OR(ABS($Q19-(phase0+AD$7*dphase))&lt;=phaseTol,ABS($Q19+1-(phase0+AD$7*dphase))&lt;=phaseTol),$H19,hide)</f>
        <v>-5</v>
      </c>
      <c r="AF19">
        <f>$O19</f>
        <v>5</v>
      </c>
      <c r="AG19">
        <f>IF(OR(ABS($Q19-(phase0+AF$7*dphase))&lt;=phaseTol,ABS($Q19+1-(phase0+AF$7*dphase))&lt;=phaseTol),$H19,hide)</f>
        <v>-5</v>
      </c>
      <c r="AH19">
        <f aca="true" t="shared" si="8" ref="AH19:AN19">$O19</f>
        <v>5</v>
      </c>
      <c r="AI19">
        <f>IF(OR(ABS($Q19-(phase0+AH$7*dphase))&lt;=phaseTol,ABS($Q19+1-(phase0+AH$7*dphase))&lt;=phaseTol),$H19,hide)</f>
        <v>-5</v>
      </c>
      <c r="AJ19">
        <f t="shared" si="8"/>
        <v>5</v>
      </c>
      <c r="AK19">
        <f>IF(OR(ABS($Q19-(phase0+AJ$7*dphase))&lt;=phaseTol,ABS($Q19+1-(phase0+AJ$7*dphase))&lt;=phaseTol),$H19,hide)</f>
        <v>-5</v>
      </c>
      <c r="AL19">
        <f t="shared" si="8"/>
        <v>5</v>
      </c>
      <c r="AM19">
        <f>IF(OR(ABS($Q19-(phase0+AL$7*dphase))&lt;=phaseTol,ABS($Q19+1-(phase0+AL$7*dphase))&lt;=phaseTol),$H19,hide)</f>
        <v>-5</v>
      </c>
      <c r="AN19">
        <f t="shared" si="8"/>
        <v>5</v>
      </c>
      <c r="AO19">
        <f>IF(OR(ABS($Q19-(phase0+AN$7*dphase))&lt;=phaseTol,ABS($Q19+1-(phase0+AN$7*dphase))&lt;=phaseTol),$H19,hide)</f>
        <v>-5</v>
      </c>
    </row>
    <row r="20" spans="1:8" ht="12.75">
      <c r="A20">
        <f>A18+dosc</f>
        <v>11.5</v>
      </c>
      <c r="B20">
        <f t="shared" si="0"/>
        <v>5.734648412698412</v>
      </c>
      <c r="C20">
        <f t="shared" si="1"/>
        <v>11.024574669187148</v>
      </c>
      <c r="D20">
        <f>lcm/A20</f>
        <v>219.1304347826087</v>
      </c>
      <c r="E20">
        <f t="shared" si="2"/>
        <v>1.0956521739130436</v>
      </c>
      <c r="F20">
        <f t="shared" si="3"/>
        <v>11.499999999999998</v>
      </c>
      <c r="G20">
        <f>G18+dx</f>
        <v>6</v>
      </c>
      <c r="H20">
        <f>H18+dy</f>
        <v>19</v>
      </c>
    </row>
    <row r="21" spans="2:41" ht="12.75">
      <c r="B21">
        <f t="shared" si="0"/>
        <v>5.734648412698412</v>
      </c>
      <c r="C21">
        <f t="shared" si="1"/>
        <v>11.024574669187148</v>
      </c>
      <c r="D21">
        <f>D20</f>
        <v>219.1304347826087</v>
      </c>
      <c r="E21">
        <f t="shared" si="2"/>
        <v>1.0956521739130436</v>
      </c>
      <c r="F21">
        <f t="shared" si="3"/>
        <v>11.499999999999998</v>
      </c>
      <c r="G21">
        <f>IF(t&gt;0,G20-C21*SIN(thetamax*COS(B21*t)),G20-C21*SIN(thetamax+t*unison))</f>
        <v>6</v>
      </c>
      <c r="H21">
        <f t="shared" si="4"/>
        <v>7.975425330812852</v>
      </c>
      <c r="O21">
        <f>G21</f>
        <v>6</v>
      </c>
      <c r="P21">
        <f>H21</f>
        <v>7.975425330812852</v>
      </c>
      <c r="Q21">
        <f>MOD(MAX(B21*t,0)/(2*pi),1)</f>
        <v>0</v>
      </c>
      <c r="R21">
        <f>$O21</f>
        <v>6</v>
      </c>
      <c r="S21">
        <f>IF(OR(ABS($Q21-(phase0+R$7*dphase))&lt;=phaseTol,ABS($Q21+1-(phase0+R$7*dphase))&lt;=phaseTol),$H21,hide)</f>
        <v>7.975425330812852</v>
      </c>
      <c r="T21">
        <f>$O21</f>
        <v>6</v>
      </c>
      <c r="U21">
        <f>IF(OR(ABS($Q21-(phase0+T$7*dphase))&lt;=phaseTol,ABS($Q21+1-(phase0+T$7*dphase))&lt;=phaseTol),$H21,hide)</f>
        <v>-5</v>
      </c>
      <c r="V21">
        <f>$O21</f>
        <v>6</v>
      </c>
      <c r="W21">
        <f>IF(OR(ABS($Q21-(phase0+V$7*dphase))&lt;=phaseTol,ABS($Q21+1-(phase0+V$7*dphase))&lt;=phaseTol),$H21,hide)</f>
        <v>-5</v>
      </c>
      <c r="X21">
        <f>$O21</f>
        <v>6</v>
      </c>
      <c r="Y21">
        <f>IF(OR(ABS($Q21-(phase0+X$7*dphase))&lt;=phaseTol,ABS($Q21+1-(phase0+X$7*dphase))&lt;=phaseTol),$H21,hide)</f>
        <v>-5</v>
      </c>
      <c r="Z21">
        <f>$O21</f>
        <v>6</v>
      </c>
      <c r="AA21">
        <f>IF(OR(ABS($Q21-(phase0+Z$7*dphase))&lt;=phaseTol,ABS($Q21+1-(phase0+Z$7*dphase))&lt;=phaseTol),$H21,hide)</f>
        <v>-5</v>
      </c>
      <c r="AB21">
        <f>$O21</f>
        <v>6</v>
      </c>
      <c r="AC21">
        <f>IF(OR(ABS($Q21-(phase0+AB$7*dphase))&lt;=phaseTol,ABS($Q21+1-(phase0+AB$7*dphase))&lt;=phaseTol),$H21,hide)</f>
        <v>-5</v>
      </c>
      <c r="AD21">
        <f>$O21</f>
        <v>6</v>
      </c>
      <c r="AE21">
        <f>IF(OR(ABS($Q21-(phase0+AD$7*dphase))&lt;=phaseTol,ABS($Q21+1-(phase0+AD$7*dphase))&lt;=phaseTol),$H21,hide)</f>
        <v>-5</v>
      </c>
      <c r="AF21">
        <f>$O21</f>
        <v>6</v>
      </c>
      <c r="AG21">
        <f>IF(OR(ABS($Q21-(phase0+AF$7*dphase))&lt;=phaseTol,ABS($Q21+1-(phase0+AF$7*dphase))&lt;=phaseTol),$H21,hide)</f>
        <v>-5</v>
      </c>
      <c r="AH21">
        <f aca="true" t="shared" si="9" ref="AH21:AN21">$O21</f>
        <v>6</v>
      </c>
      <c r="AI21">
        <f>IF(OR(ABS($Q21-(phase0+AH$7*dphase))&lt;=phaseTol,ABS($Q21+1-(phase0+AH$7*dphase))&lt;=phaseTol),$H21,hide)</f>
        <v>-5</v>
      </c>
      <c r="AJ21">
        <f t="shared" si="9"/>
        <v>6</v>
      </c>
      <c r="AK21">
        <f>IF(OR(ABS($Q21-(phase0+AJ$7*dphase))&lt;=phaseTol,ABS($Q21+1-(phase0+AJ$7*dphase))&lt;=phaseTol),$H21,hide)</f>
        <v>-5</v>
      </c>
      <c r="AL21">
        <f t="shared" si="9"/>
        <v>6</v>
      </c>
      <c r="AM21">
        <f>IF(OR(ABS($Q21-(phase0+AL$7*dphase))&lt;=phaseTol,ABS($Q21+1-(phase0+AL$7*dphase))&lt;=phaseTol),$H21,hide)</f>
        <v>-5</v>
      </c>
      <c r="AN21">
        <f t="shared" si="9"/>
        <v>6</v>
      </c>
      <c r="AO21">
        <f>IF(OR(ABS($Q21-(phase0+AN$7*dphase))&lt;=phaseTol,ABS($Q21+1-(phase0+AN$7*dphase))&lt;=phaseTol),$H21,hide)</f>
        <v>-5</v>
      </c>
    </row>
    <row r="22" spans="1:8" ht="12.75">
      <c r="A22">
        <f>A20+dosc</f>
        <v>12</v>
      </c>
      <c r="B22">
        <f t="shared" si="0"/>
        <v>5.983980952380953</v>
      </c>
      <c r="C22">
        <f t="shared" si="1"/>
        <v>10.124999999999998</v>
      </c>
      <c r="D22">
        <f>lcm/A22</f>
        <v>210</v>
      </c>
      <c r="E22">
        <f t="shared" si="2"/>
        <v>1.0499999999999998</v>
      </c>
      <c r="F22">
        <f t="shared" si="3"/>
        <v>12.000000000000002</v>
      </c>
      <c r="G22">
        <f>G20+dx</f>
        <v>7</v>
      </c>
      <c r="H22">
        <f>H20+dy</f>
        <v>19</v>
      </c>
    </row>
    <row r="23" spans="2:41" ht="12.75">
      <c r="B23">
        <f t="shared" si="0"/>
        <v>5.983980952380953</v>
      </c>
      <c r="C23">
        <f t="shared" si="1"/>
        <v>10.124999999999998</v>
      </c>
      <c r="D23">
        <f>D22</f>
        <v>210</v>
      </c>
      <c r="E23">
        <f t="shared" si="2"/>
        <v>1.0499999999999998</v>
      </c>
      <c r="F23">
        <f t="shared" si="3"/>
        <v>12.000000000000002</v>
      </c>
      <c r="G23">
        <f>IF(t&gt;0,G22-C23*SIN(thetamax*COS(B23*t)),G22-C23*SIN(thetamax+t*unison))</f>
        <v>7</v>
      </c>
      <c r="H23">
        <f t="shared" si="4"/>
        <v>8.875000000000002</v>
      </c>
      <c r="O23">
        <f>G23</f>
        <v>7</v>
      </c>
      <c r="P23">
        <f>H23</f>
        <v>8.875000000000002</v>
      </c>
      <c r="Q23">
        <f>MOD(MAX(B23*t,0)/(2*pi),1)</f>
        <v>0</v>
      </c>
      <c r="R23">
        <f>$O23</f>
        <v>7</v>
      </c>
      <c r="S23">
        <f>IF(OR(ABS($Q23-(phase0+R$7*dphase))&lt;=phaseTol,ABS($Q23+1-(phase0+R$7*dphase))&lt;=phaseTol),$H23,hide)</f>
        <v>8.875000000000002</v>
      </c>
      <c r="T23">
        <f>$O23</f>
        <v>7</v>
      </c>
      <c r="U23">
        <f>IF(OR(ABS($Q23-(phase0+T$7*dphase))&lt;=phaseTol,ABS($Q23+1-(phase0+T$7*dphase))&lt;=phaseTol),$H23,hide)</f>
        <v>-5</v>
      </c>
      <c r="V23">
        <f>$O23</f>
        <v>7</v>
      </c>
      <c r="W23">
        <f>IF(OR(ABS($Q23-(phase0+V$7*dphase))&lt;=phaseTol,ABS($Q23+1-(phase0+V$7*dphase))&lt;=phaseTol),$H23,hide)</f>
        <v>-5</v>
      </c>
      <c r="X23">
        <f>$O23</f>
        <v>7</v>
      </c>
      <c r="Y23">
        <f>IF(OR(ABS($Q23-(phase0+X$7*dphase))&lt;=phaseTol,ABS($Q23+1-(phase0+X$7*dphase))&lt;=phaseTol),$H23,hide)</f>
        <v>-5</v>
      </c>
      <c r="Z23">
        <f>$O23</f>
        <v>7</v>
      </c>
      <c r="AA23">
        <f>IF(OR(ABS($Q23-(phase0+Z$7*dphase))&lt;=phaseTol,ABS($Q23+1-(phase0+Z$7*dphase))&lt;=phaseTol),$H23,hide)</f>
        <v>-5</v>
      </c>
      <c r="AB23">
        <f>$O23</f>
        <v>7</v>
      </c>
      <c r="AC23">
        <f>IF(OR(ABS($Q23-(phase0+AB$7*dphase))&lt;=phaseTol,ABS($Q23+1-(phase0+AB$7*dphase))&lt;=phaseTol),$H23,hide)</f>
        <v>-5</v>
      </c>
      <c r="AD23">
        <f>$O23</f>
        <v>7</v>
      </c>
      <c r="AE23">
        <f>IF(OR(ABS($Q23-(phase0+AD$7*dphase))&lt;=phaseTol,ABS($Q23+1-(phase0+AD$7*dphase))&lt;=phaseTol),$H23,hide)</f>
        <v>-5</v>
      </c>
      <c r="AF23">
        <f>$O23</f>
        <v>7</v>
      </c>
      <c r="AG23">
        <f>IF(OR(ABS($Q23-(phase0+AF$7*dphase))&lt;=phaseTol,ABS($Q23+1-(phase0+AF$7*dphase))&lt;=phaseTol),$H23,hide)</f>
        <v>-5</v>
      </c>
      <c r="AH23">
        <f aca="true" t="shared" si="10" ref="AH23:AN23">$O23</f>
        <v>7</v>
      </c>
      <c r="AI23">
        <f>IF(OR(ABS($Q23-(phase0+AH$7*dphase))&lt;=phaseTol,ABS($Q23+1-(phase0+AH$7*dphase))&lt;=phaseTol),$H23,hide)</f>
        <v>-5</v>
      </c>
      <c r="AJ23">
        <f t="shared" si="10"/>
        <v>7</v>
      </c>
      <c r="AK23">
        <f>IF(OR(ABS($Q23-(phase0+AJ$7*dphase))&lt;=phaseTol,ABS($Q23+1-(phase0+AJ$7*dphase))&lt;=phaseTol),$H23,hide)</f>
        <v>-5</v>
      </c>
      <c r="AL23">
        <f t="shared" si="10"/>
        <v>7</v>
      </c>
      <c r="AM23">
        <f>IF(OR(ABS($Q23-(phase0+AL$7*dphase))&lt;=phaseTol,ABS($Q23+1-(phase0+AL$7*dphase))&lt;=phaseTol),$H23,hide)</f>
        <v>-5</v>
      </c>
      <c r="AN23">
        <f t="shared" si="10"/>
        <v>7</v>
      </c>
      <c r="AO23">
        <f>IF(OR(ABS($Q23-(phase0+AN$7*dphase))&lt;=phaseTol,ABS($Q23+1-(phase0+AN$7*dphase))&lt;=phaseTol),$H23,hide)</f>
        <v>-5</v>
      </c>
    </row>
    <row r="24" spans="1:8" ht="12.75">
      <c r="A24">
        <f>A22+dosc</f>
        <v>12.5</v>
      </c>
      <c r="B24">
        <f t="shared" si="0"/>
        <v>6.233313492063492</v>
      </c>
      <c r="C24">
        <f t="shared" si="1"/>
        <v>9.331199999999999</v>
      </c>
      <c r="D24">
        <f>lcm/A24</f>
        <v>201.6</v>
      </c>
      <c r="E24">
        <f t="shared" si="2"/>
        <v>1.008</v>
      </c>
      <c r="F24">
        <f t="shared" si="3"/>
        <v>12.5</v>
      </c>
      <c r="G24">
        <f>G22+dx</f>
        <v>8</v>
      </c>
      <c r="H24">
        <f>H22+dy</f>
        <v>19</v>
      </c>
    </row>
    <row r="25" spans="2:41" ht="12.75">
      <c r="B25">
        <f t="shared" si="0"/>
        <v>6.233313492063492</v>
      </c>
      <c r="C25">
        <f t="shared" si="1"/>
        <v>9.331199999999999</v>
      </c>
      <c r="D25">
        <f>D24</f>
        <v>201.6</v>
      </c>
      <c r="E25">
        <f t="shared" si="2"/>
        <v>1.008</v>
      </c>
      <c r="F25">
        <f t="shared" si="3"/>
        <v>12.5</v>
      </c>
      <c r="G25">
        <f>IF(t&gt;0,G24-C25*SIN(thetamax*COS(B25*t)),G24-C25*SIN(thetamax+t*unison))</f>
        <v>8</v>
      </c>
      <c r="H25">
        <f t="shared" si="4"/>
        <v>9.668800000000001</v>
      </c>
      <c r="O25">
        <f>G25</f>
        <v>8</v>
      </c>
      <c r="P25">
        <f>H25</f>
        <v>9.668800000000001</v>
      </c>
      <c r="Q25">
        <f>MOD(MAX(B25*t,0)/(2*pi),1)</f>
        <v>0</v>
      </c>
      <c r="R25">
        <f>$O25</f>
        <v>8</v>
      </c>
      <c r="S25">
        <f>IF(OR(ABS($Q25-(phase0+R$7*dphase))&lt;=phaseTol,ABS($Q25+1-(phase0+R$7*dphase))&lt;=phaseTol),$H25,hide)</f>
        <v>9.668800000000001</v>
      </c>
      <c r="T25">
        <f>$O25</f>
        <v>8</v>
      </c>
      <c r="U25">
        <f>IF(OR(ABS($Q25-(phase0+T$7*dphase))&lt;=phaseTol,ABS($Q25+1-(phase0+T$7*dphase))&lt;=phaseTol),$H25,hide)</f>
        <v>-5</v>
      </c>
      <c r="V25">
        <f>$O25</f>
        <v>8</v>
      </c>
      <c r="W25">
        <f>IF(OR(ABS($Q25-(phase0+V$7*dphase))&lt;=phaseTol,ABS($Q25+1-(phase0+V$7*dphase))&lt;=phaseTol),$H25,hide)</f>
        <v>-5</v>
      </c>
      <c r="X25">
        <f>$O25</f>
        <v>8</v>
      </c>
      <c r="Y25">
        <f>IF(OR(ABS($Q25-(phase0+X$7*dphase))&lt;=phaseTol,ABS($Q25+1-(phase0+X$7*dphase))&lt;=phaseTol),$H25,hide)</f>
        <v>-5</v>
      </c>
      <c r="Z25">
        <f>$O25</f>
        <v>8</v>
      </c>
      <c r="AA25">
        <f>IF(OR(ABS($Q25-(phase0+Z$7*dphase))&lt;=phaseTol,ABS($Q25+1-(phase0+Z$7*dphase))&lt;=phaseTol),$H25,hide)</f>
        <v>-5</v>
      </c>
      <c r="AB25">
        <f>$O25</f>
        <v>8</v>
      </c>
      <c r="AC25">
        <f>IF(OR(ABS($Q25-(phase0+AB$7*dphase))&lt;=phaseTol,ABS($Q25+1-(phase0+AB$7*dphase))&lt;=phaseTol),$H25,hide)</f>
        <v>-5</v>
      </c>
      <c r="AD25">
        <f>$O25</f>
        <v>8</v>
      </c>
      <c r="AE25">
        <f>IF(OR(ABS($Q25-(phase0+AD$7*dphase))&lt;=phaseTol,ABS($Q25+1-(phase0+AD$7*dphase))&lt;=phaseTol),$H25,hide)</f>
        <v>-5</v>
      </c>
      <c r="AF25">
        <f>$O25</f>
        <v>8</v>
      </c>
      <c r="AG25">
        <f>IF(OR(ABS($Q25-(phase0+AF$7*dphase))&lt;=phaseTol,ABS($Q25+1-(phase0+AF$7*dphase))&lt;=phaseTol),$H25,hide)</f>
        <v>-5</v>
      </c>
      <c r="AH25">
        <f aca="true" t="shared" si="11" ref="AH25:AN25">$O25</f>
        <v>8</v>
      </c>
      <c r="AI25">
        <f>IF(OR(ABS($Q25-(phase0+AH$7*dphase))&lt;=phaseTol,ABS($Q25+1-(phase0+AH$7*dphase))&lt;=phaseTol),$H25,hide)</f>
        <v>-5</v>
      </c>
      <c r="AJ25">
        <f t="shared" si="11"/>
        <v>8</v>
      </c>
      <c r="AK25">
        <f>IF(OR(ABS($Q25-(phase0+AJ$7*dphase))&lt;=phaseTol,ABS($Q25+1-(phase0+AJ$7*dphase))&lt;=phaseTol),$H25,hide)</f>
        <v>-5</v>
      </c>
      <c r="AL25">
        <f t="shared" si="11"/>
        <v>8</v>
      </c>
      <c r="AM25">
        <f>IF(OR(ABS($Q25-(phase0+AL$7*dphase))&lt;=phaseTol,ABS($Q25+1-(phase0+AL$7*dphase))&lt;=phaseTol),$H25,hide)</f>
        <v>-5</v>
      </c>
      <c r="AN25">
        <f t="shared" si="11"/>
        <v>8</v>
      </c>
      <c r="AO25">
        <f>IF(OR(ABS($Q25-(phase0+AN$7*dphase))&lt;=phaseTol,ABS($Q25+1-(phase0+AN$7*dphase))&lt;=phaseTol),$H25,hide)</f>
        <v>-5</v>
      </c>
    </row>
    <row r="26" spans="1:8" ht="12.75">
      <c r="A26">
        <f>A24+dosc</f>
        <v>13</v>
      </c>
      <c r="B26">
        <f t="shared" si="0"/>
        <v>6.4826460317460315</v>
      </c>
      <c r="C26">
        <f t="shared" si="1"/>
        <v>8.627218934911244</v>
      </c>
      <c r="D26">
        <f>lcm/A26</f>
        <v>193.84615384615384</v>
      </c>
      <c r="E26">
        <f t="shared" si="2"/>
        <v>0.9692307692307692</v>
      </c>
      <c r="F26">
        <f t="shared" si="3"/>
        <v>13</v>
      </c>
      <c r="G26">
        <f>G24+dx</f>
        <v>9</v>
      </c>
      <c r="H26">
        <f>H24+dy</f>
        <v>19</v>
      </c>
    </row>
    <row r="27" spans="2:41" ht="12.75">
      <c r="B27">
        <f t="shared" si="0"/>
        <v>6.4826460317460315</v>
      </c>
      <c r="C27">
        <f t="shared" si="1"/>
        <v>8.627218934911244</v>
      </c>
      <c r="D27">
        <f>D26</f>
        <v>193.84615384615384</v>
      </c>
      <c r="E27">
        <f t="shared" si="2"/>
        <v>0.9692307692307692</v>
      </c>
      <c r="F27">
        <f t="shared" si="3"/>
        <v>13</v>
      </c>
      <c r="G27">
        <f>IF(t&gt;0,G26-C27*SIN(thetamax*COS(B27*t)),G26-C27*SIN(thetamax+t*unison))</f>
        <v>9</v>
      </c>
      <c r="H27">
        <f t="shared" si="4"/>
        <v>10.372781065088756</v>
      </c>
      <c r="O27">
        <f>G27</f>
        <v>9</v>
      </c>
      <c r="P27">
        <f>H27</f>
        <v>10.372781065088756</v>
      </c>
      <c r="Q27">
        <f>MOD(MAX(B27*t,0)/(2*pi),1)</f>
        <v>0</v>
      </c>
      <c r="R27">
        <f>$O27</f>
        <v>9</v>
      </c>
      <c r="S27">
        <f>IF(OR(ABS($Q27-(phase0+R$7*dphase))&lt;=phaseTol,ABS($Q27+1-(phase0+R$7*dphase))&lt;=phaseTol),$H27,hide)</f>
        <v>10.372781065088756</v>
      </c>
      <c r="T27">
        <f>$O27</f>
        <v>9</v>
      </c>
      <c r="U27">
        <f>IF(OR(ABS($Q27-(phase0+T$7*dphase))&lt;=phaseTol,ABS($Q27+1-(phase0+T$7*dphase))&lt;=phaseTol),$H27,hide)</f>
        <v>-5</v>
      </c>
      <c r="V27">
        <f>$O27</f>
        <v>9</v>
      </c>
      <c r="W27">
        <f>IF(OR(ABS($Q27-(phase0+V$7*dphase))&lt;=phaseTol,ABS($Q27+1-(phase0+V$7*dphase))&lt;=phaseTol),$H27,hide)</f>
        <v>-5</v>
      </c>
      <c r="X27">
        <f>$O27</f>
        <v>9</v>
      </c>
      <c r="Y27">
        <f>IF(OR(ABS($Q27-(phase0+X$7*dphase))&lt;=phaseTol,ABS($Q27+1-(phase0+X$7*dphase))&lt;=phaseTol),$H27,hide)</f>
        <v>-5</v>
      </c>
      <c r="Z27">
        <f>$O27</f>
        <v>9</v>
      </c>
      <c r="AA27">
        <f>IF(OR(ABS($Q27-(phase0+Z$7*dphase))&lt;=phaseTol,ABS($Q27+1-(phase0+Z$7*dphase))&lt;=phaseTol),$H27,hide)</f>
        <v>-5</v>
      </c>
      <c r="AB27">
        <f>$O27</f>
        <v>9</v>
      </c>
      <c r="AC27">
        <f>IF(OR(ABS($Q27-(phase0+AB$7*dphase))&lt;=phaseTol,ABS($Q27+1-(phase0+AB$7*dphase))&lt;=phaseTol),$H27,hide)</f>
        <v>-5</v>
      </c>
      <c r="AD27">
        <f>$O27</f>
        <v>9</v>
      </c>
      <c r="AE27">
        <f>IF(OR(ABS($Q27-(phase0+AD$7*dphase))&lt;=phaseTol,ABS($Q27+1-(phase0+AD$7*dphase))&lt;=phaseTol),$H27,hide)</f>
        <v>-5</v>
      </c>
      <c r="AF27">
        <f>$O27</f>
        <v>9</v>
      </c>
      <c r="AG27">
        <f>IF(OR(ABS($Q27-(phase0+AF$7*dphase))&lt;=phaseTol,ABS($Q27+1-(phase0+AF$7*dphase))&lt;=phaseTol),$H27,hide)</f>
        <v>-5</v>
      </c>
      <c r="AH27">
        <f aca="true" t="shared" si="12" ref="AH27:AN27">$O27</f>
        <v>9</v>
      </c>
      <c r="AI27">
        <f>IF(OR(ABS($Q27-(phase0+AH$7*dphase))&lt;=phaseTol,ABS($Q27+1-(phase0+AH$7*dphase))&lt;=phaseTol),$H27,hide)</f>
        <v>-5</v>
      </c>
      <c r="AJ27">
        <f t="shared" si="12"/>
        <v>9</v>
      </c>
      <c r="AK27">
        <f>IF(OR(ABS($Q27-(phase0+AJ$7*dphase))&lt;=phaseTol,ABS($Q27+1-(phase0+AJ$7*dphase))&lt;=phaseTol),$H27,hide)</f>
        <v>-5</v>
      </c>
      <c r="AL27">
        <f t="shared" si="12"/>
        <v>9</v>
      </c>
      <c r="AM27">
        <f>IF(OR(ABS($Q27-(phase0+AL$7*dphase))&lt;=phaseTol,ABS($Q27+1-(phase0+AL$7*dphase))&lt;=phaseTol),$H27,hide)</f>
        <v>-5</v>
      </c>
      <c r="AN27">
        <f t="shared" si="12"/>
        <v>9</v>
      </c>
      <c r="AO27">
        <f>IF(OR(ABS($Q27-(phase0+AN$7*dphase))&lt;=phaseTol,ABS($Q27+1-(phase0+AN$7*dphase))&lt;=phaseTol),$H27,hide)</f>
        <v>-5</v>
      </c>
    </row>
    <row r="28" spans="1:8" ht="12.75">
      <c r="A28">
        <f>A26+dosc</f>
        <v>13.5</v>
      </c>
      <c r="B28">
        <f>omegaF*2*pi/D28</f>
        <v>6.731978571428572</v>
      </c>
      <c r="C28">
        <f t="shared" si="1"/>
        <v>8</v>
      </c>
      <c r="D28">
        <f>lcm/A28</f>
        <v>186.66666666666666</v>
      </c>
      <c r="E28">
        <f>(2*pi/B28)</f>
        <v>0.9333333333333332</v>
      </c>
      <c r="F28">
        <f t="shared" si="3"/>
        <v>13.5</v>
      </c>
      <c r="G28">
        <f>G26+dx</f>
        <v>10</v>
      </c>
      <c r="H28">
        <f>H26+dy</f>
        <v>19</v>
      </c>
    </row>
    <row r="29" spans="2:41" ht="12.75">
      <c r="B29">
        <f>omegaF*2*pi/D29</f>
        <v>6.731978571428572</v>
      </c>
      <c r="C29">
        <f t="shared" si="1"/>
        <v>8</v>
      </c>
      <c r="D29">
        <f>D28</f>
        <v>186.66666666666666</v>
      </c>
      <c r="E29">
        <f>(2*pi/B29)</f>
        <v>0.9333333333333332</v>
      </c>
      <c r="F29">
        <f t="shared" si="3"/>
        <v>13.5</v>
      </c>
      <c r="G29">
        <f>IF(t&gt;0,G28-C29*SIN(thetamax*COS(B29*t)),G28-C29*SIN(thetamax+t*unison))</f>
        <v>10</v>
      </c>
      <c r="H29">
        <f t="shared" si="4"/>
        <v>11</v>
      </c>
      <c r="O29">
        <f>G29</f>
        <v>10</v>
      </c>
      <c r="P29">
        <f>H29</f>
        <v>11</v>
      </c>
      <c r="Q29">
        <f>MOD(MAX(B29*t,0)/(2*pi),1)</f>
        <v>0</v>
      </c>
      <c r="R29">
        <f>$O29</f>
        <v>10</v>
      </c>
      <c r="S29">
        <f>IF(OR(ABS($Q29-(phase0+R$7*dphase))&lt;=phaseTol,ABS($Q29+1-(phase0+R$7*dphase))&lt;=phaseTol),$H29,hide)</f>
        <v>11</v>
      </c>
      <c r="T29">
        <f>$O29</f>
        <v>10</v>
      </c>
      <c r="U29">
        <f>IF(OR(ABS($Q29-(phase0+T$7*dphase))&lt;=phaseTol,ABS($Q29+1-(phase0+T$7*dphase))&lt;=phaseTol),$H29,hide)</f>
        <v>-5</v>
      </c>
      <c r="V29">
        <f>$O29</f>
        <v>10</v>
      </c>
      <c r="W29">
        <f>IF(OR(ABS($Q29-(phase0+V$7*dphase))&lt;=phaseTol,ABS($Q29+1-(phase0+V$7*dphase))&lt;=phaseTol),$H29,hide)</f>
        <v>-5</v>
      </c>
      <c r="X29">
        <f>$O29</f>
        <v>10</v>
      </c>
      <c r="Y29">
        <f>IF(OR(ABS($Q29-(phase0+X$7*dphase))&lt;=phaseTol,ABS($Q29+1-(phase0+X$7*dphase))&lt;=phaseTol),$H29,hide)</f>
        <v>-5</v>
      </c>
      <c r="Z29">
        <f>$O29</f>
        <v>10</v>
      </c>
      <c r="AA29">
        <f>IF(OR(ABS($Q29-(phase0+Z$7*dphase))&lt;=phaseTol,ABS($Q29+1-(phase0+Z$7*dphase))&lt;=phaseTol),$H29,hide)</f>
        <v>-5</v>
      </c>
      <c r="AB29">
        <f>$O29</f>
        <v>10</v>
      </c>
      <c r="AC29">
        <f>IF(OR(ABS($Q29-(phase0+AB$7*dphase))&lt;=phaseTol,ABS($Q29+1-(phase0+AB$7*dphase))&lt;=phaseTol),$H29,hide)</f>
        <v>-5</v>
      </c>
      <c r="AD29">
        <f>$O29</f>
        <v>10</v>
      </c>
      <c r="AE29">
        <f>IF(OR(ABS($Q29-(phase0+AD$7*dphase))&lt;=phaseTol,ABS($Q29+1-(phase0+AD$7*dphase))&lt;=phaseTol),$H29,hide)</f>
        <v>-5</v>
      </c>
      <c r="AF29">
        <f>$O29</f>
        <v>10</v>
      </c>
      <c r="AG29">
        <f>IF(OR(ABS($Q29-(phase0+AF$7*dphase))&lt;=phaseTol,ABS($Q29+1-(phase0+AF$7*dphase))&lt;=phaseTol),$H29,hide)</f>
        <v>-5</v>
      </c>
      <c r="AH29">
        <f aca="true" t="shared" si="13" ref="AH29:AN29">$O29</f>
        <v>10</v>
      </c>
      <c r="AI29">
        <f>IF(OR(ABS($Q29-(phase0+AH$7*dphase))&lt;=phaseTol,ABS($Q29+1-(phase0+AH$7*dphase))&lt;=phaseTol),$H29,hide)</f>
        <v>-5</v>
      </c>
      <c r="AJ29">
        <f t="shared" si="13"/>
        <v>10</v>
      </c>
      <c r="AK29">
        <f>IF(OR(ABS($Q29-(phase0+AJ$7*dphase))&lt;=phaseTol,ABS($Q29+1-(phase0+AJ$7*dphase))&lt;=phaseTol),$H29,hide)</f>
        <v>-5</v>
      </c>
      <c r="AL29">
        <f t="shared" si="13"/>
        <v>10</v>
      </c>
      <c r="AM29">
        <f>IF(OR(ABS($Q29-(phase0+AL$7*dphase))&lt;=phaseTol,ABS($Q29+1-(phase0+AL$7*dphase))&lt;=phaseTol),$H29,hide)</f>
        <v>-5</v>
      </c>
      <c r="AN29">
        <f t="shared" si="13"/>
        <v>10</v>
      </c>
      <c r="AO29">
        <f>IF(OR(ABS($Q29-(phase0+AN$7*dphase))&lt;=phaseTol,ABS($Q29+1-(phase0+AN$7*dphase))&lt;=phaseTol),$H29,hide)</f>
        <v>-5</v>
      </c>
    </row>
    <row r="30" spans="1:8" ht="12.75">
      <c r="A30">
        <f>A28+dosc</f>
        <v>14</v>
      </c>
      <c r="B30">
        <f>omegaF*2*pi/D30</f>
        <v>6.981311111111111</v>
      </c>
      <c r="C30">
        <f t="shared" si="1"/>
        <v>7.438775510204081</v>
      </c>
      <c r="D30">
        <f>lcm/A30</f>
        <v>180</v>
      </c>
      <c r="E30">
        <f>(2*pi/B30)</f>
        <v>0.8999999999999999</v>
      </c>
      <c r="F30">
        <f t="shared" si="3"/>
        <v>14.000000000000002</v>
      </c>
      <c r="G30">
        <f>G28+dx</f>
        <v>11</v>
      </c>
      <c r="H30">
        <f>H28+dy</f>
        <v>19</v>
      </c>
    </row>
    <row r="31" spans="2:41" ht="12.75">
      <c r="B31">
        <f>omegaF*2*pi/D31</f>
        <v>6.981311111111111</v>
      </c>
      <c r="C31">
        <f t="shared" si="1"/>
        <v>7.438775510204081</v>
      </c>
      <c r="D31">
        <f>D30</f>
        <v>180</v>
      </c>
      <c r="E31">
        <f>(2*pi/B31)</f>
        <v>0.8999999999999999</v>
      </c>
      <c r="F31">
        <f t="shared" si="3"/>
        <v>14.000000000000002</v>
      </c>
      <c r="G31">
        <f>IF(t&gt;0,G30-C31*SIN(thetamax*COS(B31*t)),G30-C31*SIN(thetamax+t*unison))</f>
        <v>11</v>
      </c>
      <c r="H31">
        <f t="shared" si="4"/>
        <v>11.561224489795919</v>
      </c>
      <c r="O31">
        <f>G31</f>
        <v>11</v>
      </c>
      <c r="P31">
        <f>H31</f>
        <v>11.561224489795919</v>
      </c>
      <c r="Q31">
        <f>MOD(MAX(B31*t,0)/(2*pi),1)</f>
        <v>0</v>
      </c>
      <c r="R31">
        <f>$O31</f>
        <v>11</v>
      </c>
      <c r="S31">
        <f>IF(OR(ABS($Q31-(phase0+R$7*dphase))&lt;=phaseTol,ABS($Q31+1-(phase0+R$7*dphase))&lt;=phaseTol),$H31,hide)</f>
        <v>11.561224489795919</v>
      </c>
      <c r="T31">
        <f>$O31</f>
        <v>11</v>
      </c>
      <c r="U31">
        <f>IF(OR(ABS($Q31-(phase0+T$7*dphase))&lt;=phaseTol,ABS($Q31+1-(phase0+T$7*dphase))&lt;=phaseTol),$H31,hide)</f>
        <v>-5</v>
      </c>
      <c r="V31">
        <f>$O31</f>
        <v>11</v>
      </c>
      <c r="W31">
        <f>IF(OR(ABS($Q31-(phase0+V$7*dphase))&lt;=phaseTol,ABS($Q31+1-(phase0+V$7*dphase))&lt;=phaseTol),$H31,hide)</f>
        <v>-5</v>
      </c>
      <c r="X31">
        <f>$O31</f>
        <v>11</v>
      </c>
      <c r="Y31">
        <f>IF(OR(ABS($Q31-(phase0+X$7*dphase))&lt;=phaseTol,ABS($Q31+1-(phase0+X$7*dphase))&lt;=phaseTol),$H31,hide)</f>
        <v>-5</v>
      </c>
      <c r="Z31">
        <f>$O31</f>
        <v>11</v>
      </c>
      <c r="AA31">
        <f>IF(OR(ABS($Q31-(phase0+Z$7*dphase))&lt;=phaseTol,ABS($Q31+1-(phase0+Z$7*dphase))&lt;=phaseTol),$H31,hide)</f>
        <v>-5</v>
      </c>
      <c r="AB31">
        <f>$O31</f>
        <v>11</v>
      </c>
      <c r="AC31">
        <f>IF(OR(ABS($Q31-(phase0+AB$7*dphase))&lt;=phaseTol,ABS($Q31+1-(phase0+AB$7*dphase))&lt;=phaseTol),$H31,hide)</f>
        <v>-5</v>
      </c>
      <c r="AD31">
        <f>$O31</f>
        <v>11</v>
      </c>
      <c r="AE31">
        <f>IF(OR(ABS($Q31-(phase0+AD$7*dphase))&lt;=phaseTol,ABS($Q31+1-(phase0+AD$7*dphase))&lt;=phaseTol),$H31,hide)</f>
        <v>-5</v>
      </c>
      <c r="AF31">
        <f>$O31</f>
        <v>11</v>
      </c>
      <c r="AG31">
        <f>IF(OR(ABS($Q31-(phase0+AF$7*dphase))&lt;=phaseTol,ABS($Q31+1-(phase0+AF$7*dphase))&lt;=phaseTol),$H31,hide)</f>
        <v>-5</v>
      </c>
      <c r="AH31">
        <f aca="true" t="shared" si="14" ref="AH31:AN31">$O31</f>
        <v>11</v>
      </c>
      <c r="AI31">
        <f>IF(OR(ABS($Q31-(phase0+AH$7*dphase))&lt;=phaseTol,ABS($Q31+1-(phase0+AH$7*dphase))&lt;=phaseTol),$H31,hide)</f>
        <v>-5</v>
      </c>
      <c r="AJ31">
        <f t="shared" si="14"/>
        <v>11</v>
      </c>
      <c r="AK31">
        <f>IF(OR(ABS($Q31-(phase0+AJ$7*dphase))&lt;=phaseTol,ABS($Q31+1-(phase0+AJ$7*dphase))&lt;=phaseTol),$H31,hide)</f>
        <v>-5</v>
      </c>
      <c r="AL31">
        <f t="shared" si="14"/>
        <v>11</v>
      </c>
      <c r="AM31">
        <f>IF(OR(ABS($Q31-(phase0+AL$7*dphase))&lt;=phaseTol,ABS($Q31+1-(phase0+AL$7*dphase))&lt;=phaseTol),$H31,hide)</f>
        <v>-5</v>
      </c>
      <c r="AN31">
        <f t="shared" si="14"/>
        <v>11</v>
      </c>
      <c r="AO31">
        <f>IF(OR(ABS($Q31-(phase0+AN$7*dphase))&lt;=phaseTol,ABS($Q31+1-(phase0+AN$7*dphase))&lt;=phaseTol),$H31,hide)</f>
        <v>-5</v>
      </c>
    </row>
    <row r="32" spans="1:8" ht="12.75">
      <c r="A32">
        <f>A30+dosc</f>
        <v>14.5</v>
      </c>
      <c r="B32">
        <f aca="true" t="shared" si="15" ref="B32:B39">omegaF*2*pi/D32</f>
        <v>7.23064365079365</v>
      </c>
      <c r="C32">
        <f t="shared" si="1"/>
        <v>6.934601664684902</v>
      </c>
      <c r="D32">
        <f>lcm/A32</f>
        <v>173.79310344827587</v>
      </c>
      <c r="E32">
        <f aca="true" t="shared" si="16" ref="E32:E39">(2*pi/B32)</f>
        <v>0.8689655172413794</v>
      </c>
      <c r="F32">
        <f t="shared" si="3"/>
        <v>14.5</v>
      </c>
      <c r="G32">
        <f>G30+dx</f>
        <v>12</v>
      </c>
      <c r="H32">
        <f>H30+dy</f>
        <v>19</v>
      </c>
    </row>
    <row r="33" spans="2:41" ht="12.75">
      <c r="B33">
        <f t="shared" si="15"/>
        <v>7.23064365079365</v>
      </c>
      <c r="C33">
        <f t="shared" si="1"/>
        <v>6.934601664684902</v>
      </c>
      <c r="D33">
        <f>D32</f>
        <v>173.79310344827587</v>
      </c>
      <c r="E33">
        <f t="shared" si="16"/>
        <v>0.8689655172413794</v>
      </c>
      <c r="F33">
        <f t="shared" si="3"/>
        <v>14.5</v>
      </c>
      <c r="G33">
        <f>IF(t&gt;0,G32-C33*SIN(thetamax*COS(B33*t)),G32-C33*SIN(thetamax+t*unison))</f>
        <v>12</v>
      </c>
      <c r="H33">
        <f t="shared" si="4"/>
        <v>12.065398335315098</v>
      </c>
      <c r="O33">
        <f>G33</f>
        <v>12</v>
      </c>
      <c r="P33">
        <f>H33</f>
        <v>12.065398335315098</v>
      </c>
      <c r="Q33">
        <f>MOD(MAX(B33*t,0)/(2*pi),1)</f>
        <v>0</v>
      </c>
      <c r="R33">
        <f>$O33</f>
        <v>12</v>
      </c>
      <c r="S33">
        <f>IF(OR(ABS($Q33-(phase0+R$7*dphase))&lt;=phaseTol,ABS($Q33+1-(phase0+R$7*dphase))&lt;=phaseTol),$H33,hide)</f>
        <v>12.065398335315098</v>
      </c>
      <c r="T33">
        <f>$O33</f>
        <v>12</v>
      </c>
      <c r="U33">
        <f>IF(OR(ABS($Q33-(phase0+T$7*dphase))&lt;=phaseTol,ABS($Q33+1-(phase0+T$7*dphase))&lt;=phaseTol),$H33,hide)</f>
        <v>-5</v>
      </c>
      <c r="V33">
        <f>$O33</f>
        <v>12</v>
      </c>
      <c r="W33">
        <f>IF(OR(ABS($Q33-(phase0+V$7*dphase))&lt;=phaseTol,ABS($Q33+1-(phase0+V$7*dphase))&lt;=phaseTol),$H33,hide)</f>
        <v>-5</v>
      </c>
      <c r="X33">
        <f>$O33</f>
        <v>12</v>
      </c>
      <c r="Y33">
        <f>IF(OR(ABS($Q33-(phase0+X$7*dphase))&lt;=phaseTol,ABS($Q33+1-(phase0+X$7*dphase))&lt;=phaseTol),$H33,hide)</f>
        <v>-5</v>
      </c>
      <c r="Z33">
        <f>$O33</f>
        <v>12</v>
      </c>
      <c r="AA33">
        <f>IF(OR(ABS($Q33-(phase0+Z$7*dphase))&lt;=phaseTol,ABS($Q33+1-(phase0+Z$7*dphase))&lt;=phaseTol),$H33,hide)</f>
        <v>-5</v>
      </c>
      <c r="AB33">
        <f>$O33</f>
        <v>12</v>
      </c>
      <c r="AC33">
        <f>IF(OR(ABS($Q33-(phase0+AB$7*dphase))&lt;=phaseTol,ABS($Q33+1-(phase0+AB$7*dphase))&lt;=phaseTol),$H33,hide)</f>
        <v>-5</v>
      </c>
      <c r="AD33">
        <f>$O33</f>
        <v>12</v>
      </c>
      <c r="AE33">
        <f>IF(OR(ABS($Q33-(phase0+AD$7*dphase))&lt;=phaseTol,ABS($Q33+1-(phase0+AD$7*dphase))&lt;=phaseTol),$H33,hide)</f>
        <v>-5</v>
      </c>
      <c r="AF33">
        <f>$O33</f>
        <v>12</v>
      </c>
      <c r="AG33">
        <f>IF(OR(ABS($Q33-(phase0+AF$7*dphase))&lt;=phaseTol,ABS($Q33+1-(phase0+AF$7*dphase))&lt;=phaseTol),$H33,hide)</f>
        <v>-5</v>
      </c>
      <c r="AH33">
        <f aca="true" t="shared" si="17" ref="AH33:AN33">$O33</f>
        <v>12</v>
      </c>
      <c r="AI33">
        <f>IF(OR(ABS($Q33-(phase0+AH$7*dphase))&lt;=phaseTol,ABS($Q33+1-(phase0+AH$7*dphase))&lt;=phaseTol),$H33,hide)</f>
        <v>-5</v>
      </c>
      <c r="AJ33">
        <f t="shared" si="17"/>
        <v>12</v>
      </c>
      <c r="AK33">
        <f>IF(OR(ABS($Q33-(phase0+AJ$7*dphase))&lt;=phaseTol,ABS($Q33+1-(phase0+AJ$7*dphase))&lt;=phaseTol),$H33,hide)</f>
        <v>-5</v>
      </c>
      <c r="AL33">
        <f t="shared" si="17"/>
        <v>12</v>
      </c>
      <c r="AM33">
        <f>IF(OR(ABS($Q33-(phase0+AL$7*dphase))&lt;=phaseTol,ABS($Q33+1-(phase0+AL$7*dphase))&lt;=phaseTol),$H33,hide)</f>
        <v>-5</v>
      </c>
      <c r="AN33">
        <f t="shared" si="17"/>
        <v>12</v>
      </c>
      <c r="AO33">
        <f>IF(OR(ABS($Q33-(phase0+AN$7*dphase))&lt;=phaseTol,ABS($Q33+1-(phase0+AN$7*dphase))&lt;=phaseTol),$H33,hide)</f>
        <v>-5</v>
      </c>
    </row>
    <row r="34" spans="1:8" ht="12.75">
      <c r="A34">
        <f>A32+dosc</f>
        <v>15</v>
      </c>
      <c r="B34">
        <f t="shared" si="15"/>
        <v>7.47997619047619</v>
      </c>
      <c r="C34">
        <f t="shared" si="1"/>
        <v>6.480000000000001</v>
      </c>
      <c r="D34">
        <f>lcm/A34</f>
        <v>168</v>
      </c>
      <c r="E34">
        <f t="shared" si="16"/>
        <v>0.84</v>
      </c>
      <c r="F34">
        <f t="shared" si="3"/>
        <v>15</v>
      </c>
      <c r="G34">
        <f>G32+dx</f>
        <v>13</v>
      </c>
      <c r="H34">
        <f>H32+dy</f>
        <v>19</v>
      </c>
    </row>
    <row r="35" spans="2:41" ht="12.75">
      <c r="B35">
        <f t="shared" si="15"/>
        <v>7.47997619047619</v>
      </c>
      <c r="C35">
        <f t="shared" si="1"/>
        <v>6.480000000000001</v>
      </c>
      <c r="D35">
        <f>D34</f>
        <v>168</v>
      </c>
      <c r="E35">
        <f t="shared" si="16"/>
        <v>0.84</v>
      </c>
      <c r="F35">
        <f t="shared" si="3"/>
        <v>15</v>
      </c>
      <c r="G35">
        <f>IF(t&gt;0,G34-C35*SIN(thetamax*COS(B35*t)),G34-C35*SIN(thetamax+t*unison))</f>
        <v>13</v>
      </c>
      <c r="H35">
        <f t="shared" si="4"/>
        <v>12.52</v>
      </c>
      <c r="O35">
        <f>G35</f>
        <v>13</v>
      </c>
      <c r="P35">
        <f>H35</f>
        <v>12.52</v>
      </c>
      <c r="Q35">
        <f>MOD(MAX(B35*t,0)/(2*pi),1)</f>
        <v>0</v>
      </c>
      <c r="R35">
        <f>$O35</f>
        <v>13</v>
      </c>
      <c r="S35">
        <f>IF(OR(ABS($Q35-(phase0+R$7*dphase))&lt;=phaseTol,ABS($Q35+1-(phase0+R$7*dphase))&lt;=phaseTol),$H35,hide)</f>
        <v>12.52</v>
      </c>
      <c r="T35">
        <f>$O35</f>
        <v>13</v>
      </c>
      <c r="U35">
        <f>IF(OR(ABS($Q35-(phase0+T$7*dphase))&lt;=phaseTol,ABS($Q35+1-(phase0+T$7*dphase))&lt;=phaseTol),$H35,hide)</f>
        <v>-5</v>
      </c>
      <c r="V35">
        <f>$O35</f>
        <v>13</v>
      </c>
      <c r="W35">
        <f>IF(OR(ABS($Q35-(phase0+V$7*dphase))&lt;=phaseTol,ABS($Q35+1-(phase0+V$7*dphase))&lt;=phaseTol),$H35,hide)</f>
        <v>-5</v>
      </c>
      <c r="X35">
        <f>$O35</f>
        <v>13</v>
      </c>
      <c r="Y35">
        <f>IF(OR(ABS($Q35-(phase0+X$7*dphase))&lt;=phaseTol,ABS($Q35+1-(phase0+X$7*dphase))&lt;=phaseTol),$H35,hide)</f>
        <v>-5</v>
      </c>
      <c r="Z35">
        <f>$O35</f>
        <v>13</v>
      </c>
      <c r="AA35">
        <f>IF(OR(ABS($Q35-(phase0+Z$7*dphase))&lt;=phaseTol,ABS($Q35+1-(phase0+Z$7*dphase))&lt;=phaseTol),$H35,hide)</f>
        <v>-5</v>
      </c>
      <c r="AB35">
        <f>$O35</f>
        <v>13</v>
      </c>
      <c r="AC35">
        <f>IF(OR(ABS($Q35-(phase0+AB$7*dphase))&lt;=phaseTol,ABS($Q35+1-(phase0+AB$7*dphase))&lt;=phaseTol),$H35,hide)</f>
        <v>-5</v>
      </c>
      <c r="AD35">
        <f>$O35</f>
        <v>13</v>
      </c>
      <c r="AE35">
        <f>IF(OR(ABS($Q35-(phase0+AD$7*dphase))&lt;=phaseTol,ABS($Q35+1-(phase0+AD$7*dphase))&lt;=phaseTol),$H35,hide)</f>
        <v>-5</v>
      </c>
      <c r="AF35">
        <f>$O35</f>
        <v>13</v>
      </c>
      <c r="AG35">
        <f>IF(OR(ABS($Q35-(phase0+AF$7*dphase))&lt;=phaseTol,ABS($Q35+1-(phase0+AF$7*dphase))&lt;=phaseTol),$H35,hide)</f>
        <v>-5</v>
      </c>
      <c r="AH35">
        <f aca="true" t="shared" si="18" ref="AH35:AN35">$O35</f>
        <v>13</v>
      </c>
      <c r="AI35">
        <f>IF(OR(ABS($Q35-(phase0+AH$7*dphase))&lt;=phaseTol,ABS($Q35+1-(phase0+AH$7*dphase))&lt;=phaseTol),$H35,hide)</f>
        <v>-5</v>
      </c>
      <c r="AJ35">
        <f t="shared" si="18"/>
        <v>13</v>
      </c>
      <c r="AK35">
        <f>IF(OR(ABS($Q35-(phase0+AJ$7*dphase))&lt;=phaseTol,ABS($Q35+1-(phase0+AJ$7*dphase))&lt;=phaseTol),$H35,hide)</f>
        <v>-5</v>
      </c>
      <c r="AL35">
        <f t="shared" si="18"/>
        <v>13</v>
      </c>
      <c r="AM35">
        <f>IF(OR(ABS($Q35-(phase0+AL$7*dphase))&lt;=phaseTol,ABS($Q35+1-(phase0+AL$7*dphase))&lt;=phaseTol),$H35,hide)</f>
        <v>-5</v>
      </c>
      <c r="AN35">
        <f t="shared" si="18"/>
        <v>13</v>
      </c>
      <c r="AO35">
        <f>IF(OR(ABS($Q35-(phase0+AN$7*dphase))&lt;=phaseTol,ABS($Q35+1-(phase0+AN$7*dphase))&lt;=phaseTol),$H35,hide)</f>
        <v>-5</v>
      </c>
    </row>
    <row r="36" spans="1:8" ht="12.75">
      <c r="A36">
        <f>A34+dosc</f>
        <v>15.5</v>
      </c>
      <c r="B36">
        <f t="shared" si="15"/>
        <v>7.7293087301587295</v>
      </c>
      <c r="C36">
        <f t="shared" si="1"/>
        <v>6.0686784599375665</v>
      </c>
      <c r="D36">
        <f>lcm/A36</f>
        <v>162.58064516129033</v>
      </c>
      <c r="E36">
        <f t="shared" si="16"/>
        <v>0.8129032258064517</v>
      </c>
      <c r="F36">
        <f t="shared" si="3"/>
        <v>15.499999999999998</v>
      </c>
      <c r="G36">
        <f>G34+dx</f>
        <v>14</v>
      </c>
      <c r="H36">
        <f>H34+dy</f>
        <v>19</v>
      </c>
    </row>
    <row r="37" spans="2:41" ht="12.75">
      <c r="B37">
        <f t="shared" si="15"/>
        <v>7.7293087301587295</v>
      </c>
      <c r="C37">
        <f t="shared" si="1"/>
        <v>6.0686784599375665</v>
      </c>
      <c r="D37">
        <f>D36</f>
        <v>162.58064516129033</v>
      </c>
      <c r="E37">
        <f t="shared" si="16"/>
        <v>0.8129032258064517</v>
      </c>
      <c r="F37">
        <f t="shared" si="3"/>
        <v>15.499999999999998</v>
      </c>
      <c r="G37">
        <f>IF(t&gt;0,G36-C37*SIN(thetamax*COS(B37*t)),G36-C37*SIN(thetamax+t*unison))</f>
        <v>14</v>
      </c>
      <c r="H37">
        <f t="shared" si="4"/>
        <v>12.931321540062434</v>
      </c>
      <c r="O37">
        <f>G37</f>
        <v>14</v>
      </c>
      <c r="P37">
        <f>H37</f>
        <v>12.931321540062434</v>
      </c>
      <c r="Q37">
        <f>MOD(MAX(B37*t,0)/(2*pi),1)</f>
        <v>0</v>
      </c>
      <c r="R37">
        <f>$O37</f>
        <v>14</v>
      </c>
      <c r="S37">
        <f>IF(OR(ABS($Q37-(phase0+R$7*dphase))&lt;=phaseTol,ABS($Q37+1-(phase0+R$7*dphase))&lt;=phaseTol),$H37,hide)</f>
        <v>12.931321540062434</v>
      </c>
      <c r="T37">
        <f>$O37</f>
        <v>14</v>
      </c>
      <c r="U37">
        <f>IF(OR(ABS($Q37-(phase0+T$7*dphase))&lt;=phaseTol,ABS($Q37+1-(phase0+T$7*dphase))&lt;=phaseTol),$H37,hide)</f>
        <v>-5</v>
      </c>
      <c r="V37">
        <f>$O37</f>
        <v>14</v>
      </c>
      <c r="W37">
        <f>IF(OR(ABS($Q37-(phase0+V$7*dphase))&lt;=phaseTol,ABS($Q37+1-(phase0+V$7*dphase))&lt;=phaseTol),$H37,hide)</f>
        <v>-5</v>
      </c>
      <c r="X37">
        <f>$O37</f>
        <v>14</v>
      </c>
      <c r="Y37">
        <f>IF(OR(ABS($Q37-(phase0+X$7*dphase))&lt;=phaseTol,ABS($Q37+1-(phase0+X$7*dphase))&lt;=phaseTol),$H37,hide)</f>
        <v>-5</v>
      </c>
      <c r="Z37">
        <f>$O37</f>
        <v>14</v>
      </c>
      <c r="AA37">
        <f>IF(OR(ABS($Q37-(phase0+Z$7*dphase))&lt;=phaseTol,ABS($Q37+1-(phase0+Z$7*dphase))&lt;=phaseTol),$H37,hide)</f>
        <v>-5</v>
      </c>
      <c r="AB37">
        <f>$O37</f>
        <v>14</v>
      </c>
      <c r="AC37">
        <f>IF(OR(ABS($Q37-(phase0+AB$7*dphase))&lt;=phaseTol,ABS($Q37+1-(phase0+AB$7*dphase))&lt;=phaseTol),$H37,hide)</f>
        <v>-5</v>
      </c>
      <c r="AD37">
        <f>$O37</f>
        <v>14</v>
      </c>
      <c r="AE37">
        <f>IF(OR(ABS($Q37-(phase0+AD$7*dphase))&lt;=phaseTol,ABS($Q37+1-(phase0+AD$7*dphase))&lt;=phaseTol),$H37,hide)</f>
        <v>-5</v>
      </c>
      <c r="AF37">
        <f>$O37</f>
        <v>14</v>
      </c>
      <c r="AG37">
        <f>IF(OR(ABS($Q37-(phase0+AF$7*dphase))&lt;=phaseTol,ABS($Q37+1-(phase0+AF$7*dphase))&lt;=phaseTol),$H37,hide)</f>
        <v>-5</v>
      </c>
      <c r="AH37">
        <f aca="true" t="shared" si="19" ref="AH37:AN37">$O37</f>
        <v>14</v>
      </c>
      <c r="AI37">
        <f>IF(OR(ABS($Q37-(phase0+AH$7*dphase))&lt;=phaseTol,ABS($Q37+1-(phase0+AH$7*dphase))&lt;=phaseTol),$H37,hide)</f>
        <v>-5</v>
      </c>
      <c r="AJ37">
        <f t="shared" si="19"/>
        <v>14</v>
      </c>
      <c r="AK37">
        <f>IF(OR(ABS($Q37-(phase0+AJ$7*dphase))&lt;=phaseTol,ABS($Q37+1-(phase0+AJ$7*dphase))&lt;=phaseTol),$H37,hide)</f>
        <v>-5</v>
      </c>
      <c r="AL37">
        <f t="shared" si="19"/>
        <v>14</v>
      </c>
      <c r="AM37">
        <f>IF(OR(ABS($Q37-(phase0+AL$7*dphase))&lt;=phaseTol,ABS($Q37+1-(phase0+AL$7*dphase))&lt;=phaseTol),$H37,hide)</f>
        <v>-5</v>
      </c>
      <c r="AN37">
        <f t="shared" si="19"/>
        <v>14</v>
      </c>
      <c r="AO37">
        <f>IF(OR(ABS($Q37-(phase0+AN$7*dphase))&lt;=phaseTol,ABS($Q37+1-(phase0+AN$7*dphase))&lt;=phaseTol),$H37,hide)</f>
        <v>-5</v>
      </c>
    </row>
    <row r="38" spans="1:8" ht="12.75">
      <c r="A38">
        <f>A36+dosc</f>
        <v>16</v>
      </c>
      <c r="B38">
        <f t="shared" si="15"/>
        <v>7.97864126984127</v>
      </c>
      <c r="C38">
        <f t="shared" si="1"/>
        <v>5.695312500000001</v>
      </c>
      <c r="D38">
        <f>lcm/A38</f>
        <v>157.5</v>
      </c>
      <c r="E38">
        <f t="shared" si="16"/>
        <v>0.7875</v>
      </c>
      <c r="F38">
        <f t="shared" si="3"/>
        <v>16</v>
      </c>
      <c r="G38">
        <f>G36+dx</f>
        <v>15</v>
      </c>
      <c r="H38">
        <f>H36+dy</f>
        <v>19</v>
      </c>
    </row>
    <row r="39" spans="2:41" ht="12.75">
      <c r="B39">
        <f t="shared" si="15"/>
        <v>7.97864126984127</v>
      </c>
      <c r="C39">
        <f t="shared" si="1"/>
        <v>5.695312500000001</v>
      </c>
      <c r="D39">
        <f>D38</f>
        <v>157.5</v>
      </c>
      <c r="E39">
        <f t="shared" si="16"/>
        <v>0.7875</v>
      </c>
      <c r="F39">
        <f t="shared" si="3"/>
        <v>16</v>
      </c>
      <c r="G39">
        <f>IF(t&gt;0,G38-C39*SIN(thetamax*COS(B39*t)),G38-C39*SIN(thetamax+t*unison))</f>
        <v>15</v>
      </c>
      <c r="H39">
        <f t="shared" si="4"/>
        <v>13.3046875</v>
      </c>
      <c r="O39">
        <f>G39</f>
        <v>15</v>
      </c>
      <c r="P39">
        <f>H39</f>
        <v>13.3046875</v>
      </c>
      <c r="Q39">
        <f>MOD(MAX(B39*t,0)/(2*pi),1)</f>
        <v>0</v>
      </c>
      <c r="R39">
        <f>$O39</f>
        <v>15</v>
      </c>
      <c r="S39">
        <f>IF(OR(ABS($Q39-(phase0+R$7*dphase))&lt;=phaseTol,ABS($Q39+1-(phase0+R$7*dphase))&lt;=phaseTol),$H39,hide)</f>
        <v>13.3046875</v>
      </c>
      <c r="T39">
        <f>$O39</f>
        <v>15</v>
      </c>
      <c r="U39">
        <f>IF(OR(ABS($Q39-(phase0+T$7*dphase))&lt;=phaseTol,ABS($Q39+1-(phase0+T$7*dphase))&lt;=phaseTol),$H39,hide)</f>
        <v>-5</v>
      </c>
      <c r="V39">
        <f>$O39</f>
        <v>15</v>
      </c>
      <c r="W39">
        <f>IF(OR(ABS($Q39-(phase0+V$7*dphase))&lt;=phaseTol,ABS($Q39+1-(phase0+V$7*dphase))&lt;=phaseTol),$H39,hide)</f>
        <v>-5</v>
      </c>
      <c r="X39">
        <f>$O39</f>
        <v>15</v>
      </c>
      <c r="Y39">
        <f>IF(OR(ABS($Q39-(phase0+X$7*dphase))&lt;=phaseTol,ABS($Q39+1-(phase0+X$7*dphase))&lt;=phaseTol),$H39,hide)</f>
        <v>-5</v>
      </c>
      <c r="Z39">
        <f>$O39</f>
        <v>15</v>
      </c>
      <c r="AA39">
        <f>IF(OR(ABS($Q39-(phase0+Z$7*dphase))&lt;=phaseTol,ABS($Q39+1-(phase0+Z$7*dphase))&lt;=phaseTol),$H39,hide)</f>
        <v>-5</v>
      </c>
      <c r="AB39">
        <f>$O39</f>
        <v>15</v>
      </c>
      <c r="AC39">
        <f>IF(OR(ABS($Q39-(phase0+AB$7*dphase))&lt;=phaseTol,ABS($Q39+1-(phase0+AB$7*dphase))&lt;=phaseTol),$H39,hide)</f>
        <v>-5</v>
      </c>
      <c r="AD39">
        <f>$O39</f>
        <v>15</v>
      </c>
      <c r="AE39">
        <f>IF(OR(ABS($Q39-(phase0+AD$7*dphase))&lt;=phaseTol,ABS($Q39+1-(phase0+AD$7*dphase))&lt;=phaseTol),$H39,hide)</f>
        <v>-5</v>
      </c>
      <c r="AF39">
        <f>$O39</f>
        <v>15</v>
      </c>
      <c r="AG39">
        <f>IF(OR(ABS($Q39-(phase0+AF$7*dphase))&lt;=phaseTol,ABS($Q39+1-(phase0+AF$7*dphase))&lt;=phaseTol),$H39,hide)</f>
        <v>-5</v>
      </c>
      <c r="AH39">
        <f aca="true" t="shared" si="20" ref="AH39:AN39">$O39</f>
        <v>15</v>
      </c>
      <c r="AI39">
        <f>IF(OR(ABS($Q39-(phase0+AH$7*dphase))&lt;=phaseTol,ABS($Q39+1-(phase0+AH$7*dphase))&lt;=phaseTol),$H39,hide)</f>
        <v>-5</v>
      </c>
      <c r="AJ39">
        <f t="shared" si="20"/>
        <v>15</v>
      </c>
      <c r="AK39">
        <f>IF(OR(ABS($Q39-(phase0+AJ$7*dphase))&lt;=phaseTol,ABS($Q39+1-(phase0+AJ$7*dphase))&lt;=phaseTol),$H39,hide)</f>
        <v>-5</v>
      </c>
      <c r="AL39">
        <f t="shared" si="20"/>
        <v>15</v>
      </c>
      <c r="AM39">
        <f>IF(OR(ABS($Q39-(phase0+AL$7*dphase))&lt;=phaseTol,ABS($Q39+1-(phase0+AL$7*dphase))&lt;=phaseTol),$H39,hide)</f>
        <v>-5</v>
      </c>
      <c r="AN39">
        <f t="shared" si="20"/>
        <v>15</v>
      </c>
      <c r="AO39">
        <f>IF(OR(ABS($Q39-(phase0+AN$7*dphase))&lt;=phaseTol,ABS($Q39+1-(phase0+AN$7*dphase))&lt;=phaseTol),$H39,hide)</f>
        <v>-5</v>
      </c>
    </row>
    <row r="40" spans="1:8" ht="12.75">
      <c r="A40">
        <f>A38+dosc</f>
        <v>16.5</v>
      </c>
      <c r="B40">
        <f aca="true" t="shared" si="21" ref="B40:B47">omegaF*2*pi/D40</f>
        <v>8.22797380952381</v>
      </c>
      <c r="C40">
        <f t="shared" si="1"/>
        <v>5.355371900826446</v>
      </c>
      <c r="D40">
        <f>lcm/A40</f>
        <v>152.72727272727272</v>
      </c>
      <c r="E40">
        <f aca="true" t="shared" si="22" ref="E40:E47">(2*pi/B40)</f>
        <v>0.7636363636363636</v>
      </c>
      <c r="F40">
        <f t="shared" si="3"/>
        <v>16.5</v>
      </c>
      <c r="G40">
        <f>G38+dx</f>
        <v>16</v>
      </c>
      <c r="H40">
        <f>H38+dy</f>
        <v>19</v>
      </c>
    </row>
    <row r="41" spans="2:41" ht="12.75">
      <c r="B41">
        <f t="shared" si="21"/>
        <v>8.22797380952381</v>
      </c>
      <c r="C41">
        <f t="shared" si="1"/>
        <v>5.355371900826446</v>
      </c>
      <c r="D41">
        <f>D40</f>
        <v>152.72727272727272</v>
      </c>
      <c r="E41">
        <f t="shared" si="22"/>
        <v>0.7636363636363636</v>
      </c>
      <c r="F41">
        <f t="shared" si="3"/>
        <v>16.5</v>
      </c>
      <c r="G41">
        <f>IF(t&gt;0,G40-C41*SIN(thetamax*COS(B41*t)),G40-C41*SIN(thetamax+t*unison))</f>
        <v>16</v>
      </c>
      <c r="H41">
        <f t="shared" si="4"/>
        <v>13.644628099173554</v>
      </c>
      <c r="O41">
        <f>G41</f>
        <v>16</v>
      </c>
      <c r="P41">
        <f>H41</f>
        <v>13.644628099173554</v>
      </c>
      <c r="Q41">
        <f>MOD(MAX(B41*t,0)/(2*pi),1)</f>
        <v>0</v>
      </c>
      <c r="R41">
        <f>$O41</f>
        <v>16</v>
      </c>
      <c r="S41">
        <f>IF(OR(ABS($Q41-(phase0+R$7*dphase))&lt;=phaseTol,ABS($Q41+1-(phase0+R$7*dphase))&lt;=phaseTol),$H41,hide)</f>
        <v>13.644628099173554</v>
      </c>
      <c r="T41">
        <f>$O41</f>
        <v>16</v>
      </c>
      <c r="U41">
        <f>IF(OR(ABS($Q41-(phase0+T$7*dphase))&lt;=phaseTol,ABS($Q41+1-(phase0+T$7*dphase))&lt;=phaseTol),$H41,hide)</f>
        <v>-5</v>
      </c>
      <c r="V41">
        <f>$O41</f>
        <v>16</v>
      </c>
      <c r="W41">
        <f>IF(OR(ABS($Q41-(phase0+V$7*dphase))&lt;=phaseTol,ABS($Q41+1-(phase0+V$7*dphase))&lt;=phaseTol),$H41,hide)</f>
        <v>-5</v>
      </c>
      <c r="X41">
        <f>$O41</f>
        <v>16</v>
      </c>
      <c r="Y41">
        <f>IF(OR(ABS($Q41-(phase0+X$7*dphase))&lt;=phaseTol,ABS($Q41+1-(phase0+X$7*dphase))&lt;=phaseTol),$H41,hide)</f>
        <v>-5</v>
      </c>
      <c r="Z41">
        <f>$O41</f>
        <v>16</v>
      </c>
      <c r="AA41">
        <f>IF(OR(ABS($Q41-(phase0+Z$7*dphase))&lt;=phaseTol,ABS($Q41+1-(phase0+Z$7*dphase))&lt;=phaseTol),$H41,hide)</f>
        <v>-5</v>
      </c>
      <c r="AB41">
        <f>$O41</f>
        <v>16</v>
      </c>
      <c r="AC41">
        <f>IF(OR(ABS($Q41-(phase0+AB$7*dphase))&lt;=phaseTol,ABS($Q41+1-(phase0+AB$7*dphase))&lt;=phaseTol),$H41,hide)</f>
        <v>-5</v>
      </c>
      <c r="AD41">
        <f>$O41</f>
        <v>16</v>
      </c>
      <c r="AE41">
        <f>IF(OR(ABS($Q41-(phase0+AD$7*dphase))&lt;=phaseTol,ABS($Q41+1-(phase0+AD$7*dphase))&lt;=phaseTol),$H41,hide)</f>
        <v>-5</v>
      </c>
      <c r="AF41">
        <f>$O41</f>
        <v>16</v>
      </c>
      <c r="AG41">
        <f>IF(OR(ABS($Q41-(phase0+AF$7*dphase))&lt;=phaseTol,ABS($Q41+1-(phase0+AF$7*dphase))&lt;=phaseTol),$H41,hide)</f>
        <v>-5</v>
      </c>
      <c r="AH41">
        <f aca="true" t="shared" si="23" ref="AH41:AN41">$O41</f>
        <v>16</v>
      </c>
      <c r="AI41">
        <f>IF(OR(ABS($Q41-(phase0+AH$7*dphase))&lt;=phaseTol,ABS($Q41+1-(phase0+AH$7*dphase))&lt;=phaseTol),$H41,hide)</f>
        <v>-5</v>
      </c>
      <c r="AJ41">
        <f t="shared" si="23"/>
        <v>16</v>
      </c>
      <c r="AK41">
        <f>IF(OR(ABS($Q41-(phase0+AJ$7*dphase))&lt;=phaseTol,ABS($Q41+1-(phase0+AJ$7*dphase))&lt;=phaseTol),$H41,hide)</f>
        <v>-5</v>
      </c>
      <c r="AL41">
        <f t="shared" si="23"/>
        <v>16</v>
      </c>
      <c r="AM41">
        <f>IF(OR(ABS($Q41-(phase0+AL$7*dphase))&lt;=phaseTol,ABS($Q41+1-(phase0+AL$7*dphase))&lt;=phaseTol),$H41,hide)</f>
        <v>-5</v>
      </c>
      <c r="AN41">
        <f t="shared" si="23"/>
        <v>16</v>
      </c>
      <c r="AO41">
        <f>IF(OR(ABS($Q41-(phase0+AN$7*dphase))&lt;=phaseTol,ABS($Q41+1-(phase0+AN$7*dphase))&lt;=phaseTol),$H41,hide)</f>
        <v>-5</v>
      </c>
    </row>
    <row r="42" spans="1:8" ht="12.75">
      <c r="A42">
        <f>A40+dosc</f>
        <v>17</v>
      </c>
      <c r="B42">
        <f t="shared" si="21"/>
        <v>8.477306349206348</v>
      </c>
      <c r="C42">
        <f t="shared" si="1"/>
        <v>5.044982698961939</v>
      </c>
      <c r="D42">
        <f>lcm/A42</f>
        <v>148.23529411764707</v>
      </c>
      <c r="E42">
        <f t="shared" si="22"/>
        <v>0.7411764705882354</v>
      </c>
      <c r="F42">
        <f t="shared" si="3"/>
        <v>16.999999999999996</v>
      </c>
      <c r="G42">
        <f>G40+dx</f>
        <v>17</v>
      </c>
      <c r="H42">
        <f>H40+dy</f>
        <v>19</v>
      </c>
    </row>
    <row r="43" spans="2:41" ht="12.75">
      <c r="B43">
        <f t="shared" si="21"/>
        <v>8.477306349206348</v>
      </c>
      <c r="C43">
        <f t="shared" si="1"/>
        <v>5.044982698961939</v>
      </c>
      <c r="D43">
        <f>D42</f>
        <v>148.23529411764707</v>
      </c>
      <c r="E43">
        <f t="shared" si="22"/>
        <v>0.7411764705882354</v>
      </c>
      <c r="F43">
        <f t="shared" si="3"/>
        <v>16.999999999999996</v>
      </c>
      <c r="G43">
        <f>IF(t&gt;0,G42-C43*SIN(thetamax*COS(B43*t)),G42-C43*SIN(thetamax+t*unison))</f>
        <v>17</v>
      </c>
      <c r="H43">
        <f t="shared" si="4"/>
        <v>13.955017301038062</v>
      </c>
      <c r="O43">
        <f>G43</f>
        <v>17</v>
      </c>
      <c r="P43">
        <f>H43</f>
        <v>13.955017301038062</v>
      </c>
      <c r="Q43">
        <f>MOD(MAX(B43*t,0)/(2*pi),1)</f>
        <v>0</v>
      </c>
      <c r="R43">
        <f>$O43</f>
        <v>17</v>
      </c>
      <c r="S43">
        <f>IF(OR(ABS($Q43-(phase0+R$7*dphase))&lt;=phaseTol,ABS($Q43+1-(phase0+R$7*dphase))&lt;=phaseTol),$H43,hide)</f>
        <v>13.955017301038062</v>
      </c>
      <c r="T43">
        <f>$O43</f>
        <v>17</v>
      </c>
      <c r="U43">
        <f>IF(OR(ABS($Q43-(phase0+T$7*dphase))&lt;=phaseTol,ABS($Q43+1-(phase0+T$7*dphase))&lt;=phaseTol),$H43,hide)</f>
        <v>-5</v>
      </c>
      <c r="V43">
        <f>$O43</f>
        <v>17</v>
      </c>
      <c r="W43">
        <f>IF(OR(ABS($Q43-(phase0+V$7*dphase))&lt;=phaseTol,ABS($Q43+1-(phase0+V$7*dphase))&lt;=phaseTol),$H43,hide)</f>
        <v>-5</v>
      </c>
      <c r="X43">
        <f>$O43</f>
        <v>17</v>
      </c>
      <c r="Y43">
        <f>IF(OR(ABS($Q43-(phase0+X$7*dphase))&lt;=phaseTol,ABS($Q43+1-(phase0+X$7*dphase))&lt;=phaseTol),$H43,hide)</f>
        <v>-5</v>
      </c>
      <c r="Z43">
        <f>$O43</f>
        <v>17</v>
      </c>
      <c r="AA43">
        <f>IF(OR(ABS($Q43-(phase0+Z$7*dphase))&lt;=phaseTol,ABS($Q43+1-(phase0+Z$7*dphase))&lt;=phaseTol),$H43,hide)</f>
        <v>-5</v>
      </c>
      <c r="AB43">
        <f>$O43</f>
        <v>17</v>
      </c>
      <c r="AC43">
        <f>IF(OR(ABS($Q43-(phase0+AB$7*dphase))&lt;=phaseTol,ABS($Q43+1-(phase0+AB$7*dphase))&lt;=phaseTol),$H43,hide)</f>
        <v>-5</v>
      </c>
      <c r="AD43">
        <f>$O43</f>
        <v>17</v>
      </c>
      <c r="AE43">
        <f>IF(OR(ABS($Q43-(phase0+AD$7*dphase))&lt;=phaseTol,ABS($Q43+1-(phase0+AD$7*dphase))&lt;=phaseTol),$H43,hide)</f>
        <v>-5</v>
      </c>
      <c r="AF43">
        <f>$O43</f>
        <v>17</v>
      </c>
      <c r="AG43">
        <f>IF(OR(ABS($Q43-(phase0+AF$7*dphase))&lt;=phaseTol,ABS($Q43+1-(phase0+AF$7*dphase))&lt;=phaseTol),$H43,hide)</f>
        <v>-5</v>
      </c>
      <c r="AH43">
        <f aca="true" t="shared" si="24" ref="AH43:AN43">$O43</f>
        <v>17</v>
      </c>
      <c r="AI43">
        <f>IF(OR(ABS($Q43-(phase0+AH$7*dphase))&lt;=phaseTol,ABS($Q43+1-(phase0+AH$7*dphase))&lt;=phaseTol),$H43,hide)</f>
        <v>-5</v>
      </c>
      <c r="AJ43">
        <f t="shared" si="24"/>
        <v>17</v>
      </c>
      <c r="AK43">
        <f>IF(OR(ABS($Q43-(phase0+AJ$7*dphase))&lt;=phaseTol,ABS($Q43+1-(phase0+AJ$7*dphase))&lt;=phaseTol),$H43,hide)</f>
        <v>-5</v>
      </c>
      <c r="AL43">
        <f t="shared" si="24"/>
        <v>17</v>
      </c>
      <c r="AM43">
        <f>IF(OR(ABS($Q43-(phase0+AL$7*dphase))&lt;=phaseTol,ABS($Q43+1-(phase0+AL$7*dphase))&lt;=phaseTol),$H43,hide)</f>
        <v>-5</v>
      </c>
      <c r="AN43">
        <f t="shared" si="24"/>
        <v>17</v>
      </c>
      <c r="AO43">
        <f>IF(OR(ABS($Q43-(phase0+AN$7*dphase))&lt;=phaseTol,ABS($Q43+1-(phase0+AN$7*dphase))&lt;=phaseTol),$H43,hide)</f>
        <v>-5</v>
      </c>
    </row>
    <row r="44" spans="1:8" ht="12.75">
      <c r="A44">
        <f>A42+dosc</f>
        <v>17.5</v>
      </c>
      <c r="B44">
        <f t="shared" si="21"/>
        <v>8.726638888888889</v>
      </c>
      <c r="C44">
        <f t="shared" si="1"/>
        <v>4.7608163265306125</v>
      </c>
      <c r="D44">
        <f>lcm/A44</f>
        <v>144</v>
      </c>
      <c r="E44">
        <f t="shared" si="22"/>
        <v>0.72</v>
      </c>
      <c r="F44">
        <f t="shared" si="3"/>
        <v>17.5</v>
      </c>
      <c r="G44">
        <f>G42+dx</f>
        <v>18</v>
      </c>
      <c r="H44">
        <f>H42+dy</f>
        <v>19</v>
      </c>
    </row>
    <row r="45" spans="2:41" ht="12.75">
      <c r="B45">
        <f t="shared" si="21"/>
        <v>8.726638888888889</v>
      </c>
      <c r="C45">
        <f t="shared" si="1"/>
        <v>4.7608163265306125</v>
      </c>
      <c r="D45">
        <f>D44</f>
        <v>144</v>
      </c>
      <c r="E45">
        <f t="shared" si="22"/>
        <v>0.72</v>
      </c>
      <c r="F45">
        <f t="shared" si="3"/>
        <v>17.5</v>
      </c>
      <c r="G45">
        <f>IF(t&gt;0,G44-C45*SIN(thetamax*COS(B45*t)),G44-C45*SIN(thetamax+t*unison))</f>
        <v>18</v>
      </c>
      <c r="H45">
        <f t="shared" si="4"/>
        <v>14.239183673469388</v>
      </c>
      <c r="O45">
        <f>G45</f>
        <v>18</v>
      </c>
      <c r="P45">
        <f>H45</f>
        <v>14.239183673469388</v>
      </c>
      <c r="Q45">
        <f>MOD(MAX(B45*t,0)/(2*pi),1)</f>
        <v>0</v>
      </c>
      <c r="R45">
        <f>$O45</f>
        <v>18</v>
      </c>
      <c r="S45">
        <f>IF(OR(ABS($Q45-(phase0+R$7*dphase))&lt;=phaseTol,ABS($Q45+1-(phase0+R$7*dphase))&lt;=phaseTol),$H45,hide)</f>
        <v>14.239183673469388</v>
      </c>
      <c r="T45">
        <f>$O45</f>
        <v>18</v>
      </c>
      <c r="U45">
        <f>IF(OR(ABS($Q45-(phase0+T$7*dphase))&lt;=phaseTol,ABS($Q45+1-(phase0+T$7*dphase))&lt;=phaseTol),$H45,hide)</f>
        <v>-5</v>
      </c>
      <c r="V45">
        <f>$O45</f>
        <v>18</v>
      </c>
      <c r="W45">
        <f>IF(OR(ABS($Q45-(phase0+V$7*dphase))&lt;=phaseTol,ABS($Q45+1-(phase0+V$7*dphase))&lt;=phaseTol),$H45,hide)</f>
        <v>-5</v>
      </c>
      <c r="X45">
        <f>$O45</f>
        <v>18</v>
      </c>
      <c r="Y45">
        <f>IF(OR(ABS($Q45-(phase0+X$7*dphase))&lt;=phaseTol,ABS($Q45+1-(phase0+X$7*dphase))&lt;=phaseTol),$H45,hide)</f>
        <v>-5</v>
      </c>
      <c r="Z45">
        <f>$O45</f>
        <v>18</v>
      </c>
      <c r="AA45">
        <f>IF(OR(ABS($Q45-(phase0+Z$7*dphase))&lt;=phaseTol,ABS($Q45+1-(phase0+Z$7*dphase))&lt;=phaseTol),$H45,hide)</f>
        <v>-5</v>
      </c>
      <c r="AB45">
        <f>$O45</f>
        <v>18</v>
      </c>
      <c r="AC45">
        <f>IF(OR(ABS($Q45-(phase0+AB$7*dphase))&lt;=phaseTol,ABS($Q45+1-(phase0+AB$7*dphase))&lt;=phaseTol),$H45,hide)</f>
        <v>-5</v>
      </c>
      <c r="AD45">
        <f>$O45</f>
        <v>18</v>
      </c>
      <c r="AE45">
        <f>IF(OR(ABS($Q45-(phase0+AD$7*dphase))&lt;=phaseTol,ABS($Q45+1-(phase0+AD$7*dphase))&lt;=phaseTol),$H45,hide)</f>
        <v>-5</v>
      </c>
      <c r="AF45">
        <f>$O45</f>
        <v>18</v>
      </c>
      <c r="AG45">
        <f>IF(OR(ABS($Q45-(phase0+AF$7*dphase))&lt;=phaseTol,ABS($Q45+1-(phase0+AF$7*dphase))&lt;=phaseTol),$H45,hide)</f>
        <v>-5</v>
      </c>
      <c r="AH45">
        <f aca="true" t="shared" si="25" ref="AH45:AN45">$O45</f>
        <v>18</v>
      </c>
      <c r="AI45">
        <f>IF(OR(ABS($Q45-(phase0+AH$7*dphase))&lt;=phaseTol,ABS($Q45+1-(phase0+AH$7*dphase))&lt;=phaseTol),$H45,hide)</f>
        <v>-5</v>
      </c>
      <c r="AJ45">
        <f t="shared" si="25"/>
        <v>18</v>
      </c>
      <c r="AK45">
        <f>IF(OR(ABS($Q45-(phase0+AJ$7*dphase))&lt;=phaseTol,ABS($Q45+1-(phase0+AJ$7*dphase))&lt;=phaseTol),$H45,hide)</f>
        <v>-5</v>
      </c>
      <c r="AL45">
        <f t="shared" si="25"/>
        <v>18</v>
      </c>
      <c r="AM45">
        <f>IF(OR(ABS($Q45-(phase0+AL$7*dphase))&lt;=phaseTol,ABS($Q45+1-(phase0+AL$7*dphase))&lt;=phaseTol),$H45,hide)</f>
        <v>-5</v>
      </c>
      <c r="AN45">
        <f t="shared" si="25"/>
        <v>18</v>
      </c>
      <c r="AO45">
        <f>IF(OR(ABS($Q45-(phase0+AN$7*dphase))&lt;=phaseTol,ABS($Q45+1-(phase0+AN$7*dphase))&lt;=phaseTol),$H45,hide)</f>
        <v>-5</v>
      </c>
    </row>
    <row r="46" spans="1:8" ht="12.75">
      <c r="A46">
        <f>A44+dosc</f>
        <v>18</v>
      </c>
      <c r="B46">
        <f t="shared" si="21"/>
        <v>8.975971428571428</v>
      </c>
      <c r="C46">
        <f t="shared" si="1"/>
        <v>4.5</v>
      </c>
      <c r="D46">
        <f>lcm/A46</f>
        <v>140</v>
      </c>
      <c r="E46">
        <f t="shared" si="22"/>
        <v>0.7</v>
      </c>
      <c r="F46">
        <f t="shared" si="3"/>
        <v>18</v>
      </c>
      <c r="G46">
        <f>G44+dx</f>
        <v>19</v>
      </c>
      <c r="H46">
        <f>H44+dy</f>
        <v>19</v>
      </c>
    </row>
    <row r="47" spans="2:41" ht="12.75">
      <c r="B47">
        <f t="shared" si="21"/>
        <v>8.975971428571428</v>
      </c>
      <c r="C47">
        <f t="shared" si="1"/>
        <v>4.5</v>
      </c>
      <c r="D47">
        <f>D46</f>
        <v>140</v>
      </c>
      <c r="E47">
        <f t="shared" si="22"/>
        <v>0.7</v>
      </c>
      <c r="F47">
        <f t="shared" si="3"/>
        <v>18</v>
      </c>
      <c r="G47">
        <f>IF(t&gt;0,G46-C47*SIN(thetamax*COS(B47*t)),G46-C47*SIN(thetamax+t*unison))</f>
        <v>19</v>
      </c>
      <c r="H47">
        <f t="shared" si="4"/>
        <v>14.5</v>
      </c>
      <c r="O47">
        <f>G47</f>
        <v>19</v>
      </c>
      <c r="P47">
        <f>H47</f>
        <v>14.5</v>
      </c>
      <c r="Q47">
        <f>MOD(MAX(B47*t,0)/(2*pi),1)</f>
        <v>0</v>
      </c>
      <c r="R47">
        <f aca="true" t="shared" si="26" ref="R47:AN47">$O47</f>
        <v>19</v>
      </c>
      <c r="S47">
        <f>IF(OR(ABS($Q47-(phase0+R$7*dphase))&lt;=phaseTol,ABS($Q47+1-(phase0+R$7*dphase))&lt;=phaseTol),$H47,hide)</f>
        <v>14.5</v>
      </c>
      <c r="T47">
        <f t="shared" si="26"/>
        <v>19</v>
      </c>
      <c r="U47">
        <f>IF(OR(ABS($Q47-(phase0+T$7*dphase))&lt;=phaseTol,ABS($Q47+1-(phase0+T$7*dphase))&lt;=phaseTol),$H47,hide)</f>
        <v>-5</v>
      </c>
      <c r="V47">
        <f t="shared" si="26"/>
        <v>19</v>
      </c>
      <c r="W47">
        <f>IF(OR(ABS($Q47-(phase0+V$7*dphase))&lt;=phaseTol,ABS($Q47+1-(phase0+V$7*dphase))&lt;=phaseTol),$H47,hide)</f>
        <v>-5</v>
      </c>
      <c r="X47">
        <f t="shared" si="26"/>
        <v>19</v>
      </c>
      <c r="Y47">
        <f>IF(OR(ABS($Q47-(phase0+X$7*dphase))&lt;=phaseTol,ABS($Q47+1-(phase0+X$7*dphase))&lt;=phaseTol),$H47,hide)</f>
        <v>-5</v>
      </c>
      <c r="Z47">
        <f t="shared" si="26"/>
        <v>19</v>
      </c>
      <c r="AA47">
        <f>IF(OR(ABS($Q47-(phase0+Z$7*dphase))&lt;=phaseTol,ABS($Q47+1-(phase0+Z$7*dphase))&lt;=phaseTol),$H47,hide)</f>
        <v>-5</v>
      </c>
      <c r="AB47">
        <f t="shared" si="26"/>
        <v>19</v>
      </c>
      <c r="AC47">
        <f>IF(OR(ABS($Q47-(phase0+AB$7*dphase))&lt;=phaseTol,ABS($Q47+1-(phase0+AB$7*dphase))&lt;=phaseTol),$H47,hide)</f>
        <v>-5</v>
      </c>
      <c r="AD47">
        <f t="shared" si="26"/>
        <v>19</v>
      </c>
      <c r="AE47">
        <f>IF(OR(ABS($Q47-(phase0+AD$7*dphase))&lt;=phaseTol,ABS($Q47+1-(phase0+AD$7*dphase))&lt;=phaseTol),$H47,hide)</f>
        <v>-5</v>
      </c>
      <c r="AF47">
        <f t="shared" si="26"/>
        <v>19</v>
      </c>
      <c r="AG47">
        <f>IF(OR(ABS($Q47-(phase0+AF$7*dphase))&lt;=phaseTol,ABS($Q47+1-(phase0+AF$7*dphase))&lt;=phaseTol),$H47,hide)</f>
        <v>-5</v>
      </c>
      <c r="AH47">
        <f t="shared" si="26"/>
        <v>19</v>
      </c>
      <c r="AI47">
        <f>IF(OR(ABS($Q47-(phase0+AH$7*dphase))&lt;=phaseTol,ABS($Q47+1-(phase0+AH$7*dphase))&lt;=phaseTol),$H47,hide)</f>
        <v>-5</v>
      </c>
      <c r="AJ47">
        <f t="shared" si="26"/>
        <v>19</v>
      </c>
      <c r="AK47">
        <f>IF(OR(ABS($Q47-(phase0+AJ$7*dphase))&lt;=phaseTol,ABS($Q47+1-(phase0+AJ$7*dphase))&lt;=phaseTol),$H47,hide)</f>
        <v>-5</v>
      </c>
      <c r="AL47">
        <f t="shared" si="26"/>
        <v>19</v>
      </c>
      <c r="AM47">
        <f>IF(OR(ABS($Q47-(phase0+AL$7*dphase))&lt;=phaseTol,ABS($Q47+1-(phase0+AL$7*dphase))&lt;=phaseTol),$H47,hide)</f>
        <v>-5</v>
      </c>
      <c r="AN47">
        <f t="shared" si="26"/>
        <v>19</v>
      </c>
      <c r="AO47">
        <f>IF(OR(ABS($Q47-(phase0+AN$7*dphase))&lt;=phaseTol,ABS($Q47+1-(phase0+AN$7*dphase))&lt;=phaseTol),$H47,hide)</f>
        <v>-5</v>
      </c>
    </row>
    <row r="51" spans="3:4" ht="12.75">
      <c r="C51" t="s">
        <v>27</v>
      </c>
      <c r="D51">
        <f>Q11</f>
        <v>0</v>
      </c>
    </row>
    <row r="52" spans="3:6" ht="12.75">
      <c r="C52" t="s">
        <v>28</v>
      </c>
      <c r="D52">
        <f>1/24</f>
        <v>0.041666666666666664</v>
      </c>
      <c r="F52" t="s">
        <v>23</v>
      </c>
    </row>
    <row r="53" spans="3:7" ht="12.75">
      <c r="C53" t="s">
        <v>46</v>
      </c>
      <c r="D53">
        <f>phaseTol*2</f>
        <v>0.08333333333333333</v>
      </c>
      <c r="F53">
        <v>-6</v>
      </c>
      <c r="G53">
        <f>G54-dy*(F54-F53)/dx</f>
        <v>19</v>
      </c>
    </row>
    <row r="54" spans="6:7" ht="12.75">
      <c r="F54">
        <v>1</v>
      </c>
      <c r="G54">
        <f>H10</f>
        <v>19</v>
      </c>
    </row>
    <row r="55" spans="6:7" ht="12.75">
      <c r="F55">
        <f aca="true" t="shared" si="27" ref="F55:F72">F54+dx</f>
        <v>2</v>
      </c>
      <c r="G55">
        <f aca="true" t="shared" si="28" ref="G55:G72">G54+dy</f>
        <v>19</v>
      </c>
    </row>
    <row r="56" spans="3:7" ht="12.75">
      <c r="C56" t="s">
        <v>49</v>
      </c>
      <c r="D56">
        <v>-5</v>
      </c>
      <c r="F56">
        <f t="shared" si="27"/>
        <v>3</v>
      </c>
      <c r="G56">
        <f t="shared" si="28"/>
        <v>19</v>
      </c>
    </row>
    <row r="57" spans="6:7" ht="12.75">
      <c r="F57">
        <f t="shared" si="27"/>
        <v>4</v>
      </c>
      <c r="G57">
        <f t="shared" si="28"/>
        <v>19</v>
      </c>
    </row>
    <row r="58" spans="6:7" ht="12.75">
      <c r="F58">
        <f t="shared" si="27"/>
        <v>5</v>
      </c>
      <c r="G58">
        <f t="shared" si="28"/>
        <v>19</v>
      </c>
    </row>
    <row r="59" spans="6:7" ht="12.75">
      <c r="F59">
        <f t="shared" si="27"/>
        <v>6</v>
      </c>
      <c r="G59">
        <f t="shared" si="28"/>
        <v>19</v>
      </c>
    </row>
    <row r="60" spans="6:7" ht="12.75">
      <c r="F60">
        <f t="shared" si="27"/>
        <v>7</v>
      </c>
      <c r="G60">
        <f t="shared" si="28"/>
        <v>19</v>
      </c>
    </row>
    <row r="61" spans="6:7" ht="12.75">
      <c r="F61">
        <f t="shared" si="27"/>
        <v>8</v>
      </c>
      <c r="G61">
        <f t="shared" si="28"/>
        <v>19</v>
      </c>
    </row>
    <row r="62" spans="6:7" ht="12.75">
      <c r="F62">
        <f t="shared" si="27"/>
        <v>9</v>
      </c>
      <c r="G62">
        <f t="shared" si="28"/>
        <v>19</v>
      </c>
    </row>
    <row r="63" spans="6:7" ht="12.75">
      <c r="F63">
        <f t="shared" si="27"/>
        <v>10</v>
      </c>
      <c r="G63">
        <f t="shared" si="28"/>
        <v>19</v>
      </c>
    </row>
    <row r="64" spans="6:7" ht="12.75">
      <c r="F64">
        <f t="shared" si="27"/>
        <v>11</v>
      </c>
      <c r="G64">
        <f t="shared" si="28"/>
        <v>19</v>
      </c>
    </row>
    <row r="65" spans="6:7" ht="12.75">
      <c r="F65">
        <f t="shared" si="27"/>
        <v>12</v>
      </c>
      <c r="G65">
        <f t="shared" si="28"/>
        <v>19</v>
      </c>
    </row>
    <row r="66" spans="6:7" ht="12.75">
      <c r="F66">
        <f t="shared" si="27"/>
        <v>13</v>
      </c>
      <c r="G66">
        <f t="shared" si="28"/>
        <v>19</v>
      </c>
    </row>
    <row r="67" spans="6:7" ht="12.75">
      <c r="F67">
        <f t="shared" si="27"/>
        <v>14</v>
      </c>
      <c r="G67">
        <f t="shared" si="28"/>
        <v>19</v>
      </c>
    </row>
    <row r="68" spans="6:7" ht="12.75">
      <c r="F68">
        <f t="shared" si="27"/>
        <v>15</v>
      </c>
      <c r="G68">
        <f t="shared" si="28"/>
        <v>19</v>
      </c>
    </row>
    <row r="69" spans="6:7" ht="12.75">
      <c r="F69">
        <f t="shared" si="27"/>
        <v>16</v>
      </c>
      <c r="G69">
        <f t="shared" si="28"/>
        <v>19</v>
      </c>
    </row>
    <row r="70" spans="6:7" ht="12.75">
      <c r="F70">
        <f t="shared" si="27"/>
        <v>17</v>
      </c>
      <c r="G70">
        <f t="shared" si="28"/>
        <v>19</v>
      </c>
    </row>
    <row r="71" spans="6:7" ht="12.75">
      <c r="F71">
        <f t="shared" si="27"/>
        <v>18</v>
      </c>
      <c r="G71">
        <f t="shared" si="28"/>
        <v>19</v>
      </c>
    </row>
    <row r="72" spans="6:7" ht="12.75">
      <c r="F72">
        <f t="shared" si="27"/>
        <v>19</v>
      </c>
      <c r="G72">
        <f t="shared" si="28"/>
        <v>19</v>
      </c>
    </row>
    <row r="73" spans="6:7" ht="12.75">
      <c r="F73">
        <v>27</v>
      </c>
      <c r="G73">
        <f>G72+dy*(F73-F72)/dx</f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Clay</dc:creator>
  <cp:keywords/>
  <dc:description/>
  <cp:lastModifiedBy>Information Technology</cp:lastModifiedBy>
  <dcterms:created xsi:type="dcterms:W3CDTF">2006-03-29T20:41:54Z</dcterms:created>
  <dcterms:modified xsi:type="dcterms:W3CDTF">2019-01-14T22:48:00Z</dcterms:modified>
  <cp:category/>
  <cp:version/>
  <cp:contentType/>
  <cp:contentStatus/>
</cp:coreProperties>
</file>